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tables/table2.xml" ContentType="application/vnd.openxmlformats-officedocument.spreadsheetml.table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0.xml" ContentType="application/vnd.openxmlformats-officedocument.drawing+xml"/>
  <Override PartName="/xl/charts/chart2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tables/table4.xml" ContentType="application/vnd.openxmlformats-officedocument.spreadsheetml.table+xml"/>
  <Override PartName="/xl/charts/chart22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tables/table5.xml" ContentType="application/vnd.openxmlformats-officedocument.spreadsheetml.table+xml"/>
  <Override PartName="/xl/charts/chart23.xml" ContentType="application/vnd.openxmlformats-officedocument.drawingml.chart+xml"/>
  <Override PartName="/xl/drawings/drawing36.xml" ContentType="application/vnd.openxmlformats-officedocument.drawing+xml"/>
  <Override PartName="/xl/tables/table6.xml" ContentType="application/vnd.openxmlformats-officedocument.spreadsheetml.table+xml"/>
  <Override PartName="/xl/charts/chart24.xml" ContentType="application/vnd.openxmlformats-officedocument.drawingml.chart+xml"/>
  <Override PartName="/xl/drawings/drawing37.xml" ContentType="application/vnd.openxmlformats-officedocument.drawing+xml"/>
  <Override PartName="/xl/tables/table7.xml" ContentType="application/vnd.openxmlformats-officedocument.spreadsheetml.table+xml"/>
  <Override PartName="/xl/charts/chart25.xml" ContentType="application/vnd.openxmlformats-officedocument.drawingml.chart+xml"/>
  <Override PartName="/xl/drawings/drawing38.xml" ContentType="application/vnd.openxmlformats-officedocument.drawing+xml"/>
  <Override PartName="/xl/charts/chart26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7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tables/table8.xml" ContentType="application/vnd.openxmlformats-officedocument.spreadsheetml.table+xml"/>
  <Override PartName="/xl/charts/chart28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tables/table9.xml" ContentType="application/vnd.openxmlformats-officedocument.spreadsheetml.table+xml"/>
  <Override PartName="/xl/charts/chart29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30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tables/table10.xml" ContentType="application/vnd.openxmlformats-officedocument.spreadsheetml.table+xml"/>
  <Override PartName="/xl/charts/chart31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tables/table11.xml" ContentType="application/vnd.openxmlformats-officedocument.spreadsheetml.table+xml"/>
  <Override PartName="/xl/charts/chart32.xml" ContentType="application/vnd.openxmlformats-officedocument.drawingml.chart+xml"/>
  <Override PartName="/xl/drawings/drawing53.xml" ContentType="application/vnd.openxmlformats-officedocument.drawing+xml"/>
  <Override PartName="/xl/charts/chart3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omments1.xml" ContentType="application/vnd.openxmlformats-officedocument.spreadsheetml.comments+xml"/>
  <Override PartName="/xl/drawings/drawing54.xml" ContentType="application/vnd.openxmlformats-officedocument.drawing+xml"/>
  <Override PartName="/xl/charts/chart34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35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6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1.xml" ContentType="application/vnd.openxmlformats-officedocument.drawing+xml"/>
  <Override PartName="/xl/tables/table12.xml" ContentType="application/vnd.openxmlformats-officedocument.spreadsheetml.table+xml"/>
  <Override PartName="/xl/charts/chart38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4.xml" ContentType="application/vnd.openxmlformats-officedocument.drawing+xml"/>
  <Override PartName="/xl/charts/chart4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4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1490" windowHeight="2340" tabRatio="750"/>
  </bookViews>
  <sheets>
    <sheet name="gi_1" sheetId="275" r:id="rId1"/>
    <sheet name="gi_2" sheetId="280" r:id="rId2"/>
    <sheet name="gi_3" sheetId="276" r:id="rId3"/>
    <sheet name="gi_4" sheetId="279" r:id="rId4"/>
    <sheet name="gi_5" sheetId="282" r:id="rId5"/>
    <sheet name="gi_6" sheetId="284" r:id="rId6"/>
    <sheet name="gi_7" sheetId="278" r:id="rId7"/>
    <sheet name="gi_8" sheetId="281" r:id="rId8"/>
    <sheet name="1.1" sheetId="10" r:id="rId9"/>
    <sheet name="1.2" sheetId="1" r:id="rId10"/>
    <sheet name="g1.1" sheetId="14" r:id="rId11"/>
    <sheet name="g1.2" sheetId="270" r:id="rId12"/>
    <sheet name="g1.3" sheetId="271" r:id="rId13"/>
    <sheet name="1.3" sheetId="51" r:id="rId14"/>
    <sheet name="1.4" sheetId="53" r:id="rId15"/>
    <sheet name="g1.4" sheetId="66" r:id="rId16"/>
    <sheet name="1.5" sheetId="19" r:id="rId17"/>
    <sheet name="1.6" sheetId="20" r:id="rId18"/>
    <sheet name="1.7" sheetId="21" r:id="rId19"/>
    <sheet name="1.8" sheetId="22" r:id="rId20"/>
    <sheet name="g1.5" sheetId="292" r:id="rId21"/>
    <sheet name="g1.6" sheetId="24" r:id="rId22"/>
    <sheet name="1.9" sheetId="25" r:id="rId23"/>
    <sheet name="1.10" sheetId="79" r:id="rId24"/>
    <sheet name="1.11" sheetId="27" r:id="rId25"/>
    <sheet name="g1.7" sheetId="82" r:id="rId26"/>
    <sheet name="1.12" sheetId="29" r:id="rId27"/>
    <sheet name="1.13" sheetId="30" r:id="rId28"/>
    <sheet name="1.14" sheetId="31" r:id="rId29"/>
    <sheet name="1.15" sheetId="32" r:id="rId30"/>
    <sheet name="2" sheetId="34" r:id="rId31"/>
    <sheet name="g2.1" sheetId="89" r:id="rId32"/>
    <sheet name="2.1" sheetId="91" r:id="rId33"/>
    <sheet name="g2.2" sheetId="93" r:id="rId34"/>
    <sheet name="2.2" sheetId="38" r:id="rId35"/>
    <sheet name="2.3" sheetId="39" r:id="rId36"/>
    <sheet name="g2.3" sheetId="263" r:id="rId37"/>
    <sheet name="2.4" sheetId="41" r:id="rId38"/>
    <sheet name="2.5" sheetId="267" r:id="rId39"/>
    <sheet name="g2.4" sheetId="99" r:id="rId40"/>
    <sheet name="g2.5" sheetId="44" r:id="rId41"/>
    <sheet name="2.6" sheetId="45" r:id="rId42"/>
    <sheet name="2.7" sheetId="46" r:id="rId43"/>
    <sheet name="2.8" sheetId="47" r:id="rId44"/>
    <sheet name="2.9" sheetId="105" r:id="rId45"/>
    <sheet name="2.10" sheetId="107" r:id="rId46"/>
    <sheet name="2.11" sheetId="125" r:id="rId47"/>
    <sheet name="g2.6" sheetId="108" r:id="rId48"/>
    <sheet name="g2.7" sheetId="113" r:id="rId49"/>
    <sheet name="g2.8" sheetId="116" r:id="rId50"/>
    <sheet name="g2.9" sheetId="117" r:id="rId51"/>
    <sheet name="g2.10" sheetId="121" r:id="rId52"/>
    <sheet name="g2.11" sheetId="128" r:id="rId53"/>
    <sheet name="g3.1" sheetId="131" r:id="rId54"/>
    <sheet name="3.1" sheetId="140" r:id="rId55"/>
    <sheet name="3.2" sheetId="133" r:id="rId56"/>
    <sheet name="3.3" sheetId="134" r:id="rId57"/>
    <sheet name="3.4" sheetId="135" r:id="rId58"/>
    <sheet name="g3.2" sheetId="144" r:id="rId59"/>
    <sheet name="3.5" sheetId="145" r:id="rId60"/>
    <sheet name="g3.3" sheetId="146" r:id="rId61"/>
    <sheet name="3.6" sheetId="268" r:id="rId62"/>
    <sheet name="3.7" sheetId="150" r:id="rId63"/>
    <sheet name="3.8" sheetId="158" r:id="rId64"/>
    <sheet name=" g3.4" sheetId="160" r:id="rId65"/>
    <sheet name="3.9" sheetId="285" r:id="rId66"/>
    <sheet name="3.10" sheetId="168" r:id="rId67"/>
    <sheet name="g3.5" sheetId="170" r:id="rId68"/>
    <sheet name="3.11" sheetId="172" r:id="rId69"/>
    <sheet name="3.12" sheetId="173" r:id="rId70"/>
    <sheet name="g3.6" sheetId="182" r:id="rId71"/>
    <sheet name="g3.7" sheetId="180" r:id="rId72"/>
    <sheet name="3.13" sheetId="183" r:id="rId73"/>
    <sheet name="3.14" sheetId="184" r:id="rId74"/>
    <sheet name="3.15" sheetId="286" r:id="rId75"/>
    <sheet name="3.16" sheetId="185" r:id="rId76"/>
    <sheet name=" g3.8" sheetId="186" r:id="rId77"/>
    <sheet name="3.17" sheetId="283" r:id="rId78"/>
    <sheet name="3.18" sheetId="195" r:id="rId79"/>
    <sheet name="g3.9" sheetId="266" r:id="rId80"/>
    <sheet name="3.19" sheetId="269" r:id="rId81"/>
    <sheet name="3.20" sheetId="197" r:id="rId82"/>
    <sheet name="4.1" sheetId="198" r:id="rId83"/>
    <sheet name="tg4.1 4.2" sheetId="208" state="hidden" r:id="rId84"/>
    <sheet name="g4.1" sheetId="216" r:id="rId85"/>
    <sheet name="g4.2" sheetId="212" r:id="rId86"/>
    <sheet name="tg4.3" sheetId="219" state="hidden" r:id="rId87"/>
    <sheet name="g4.3" sheetId="222" r:id="rId88"/>
    <sheet name="5.1" sheetId="228" r:id="rId89"/>
    <sheet name="g5.2" sheetId="295" r:id="rId90"/>
    <sheet name="5.2" sheetId="229" r:id="rId91"/>
    <sheet name="5.3" sheetId="230" r:id="rId92"/>
    <sheet name="5.4" sheetId="231" r:id="rId93"/>
    <sheet name="5.5" sheetId="232" r:id="rId94"/>
    <sheet name="g5.1" sheetId="238" r:id="rId95"/>
    <sheet name="g5.3" sheetId="293" r:id="rId96"/>
    <sheet name="Gráf Ejercido_2014" sheetId="294" state="hidden" r:id="rId97"/>
    <sheet name="5.6" sheetId="240" r:id="rId98"/>
    <sheet name="5.7" sheetId="241" r:id="rId99"/>
    <sheet name="5.8" sheetId="287" r:id="rId100"/>
    <sheet name="resumen" sheetId="260" r:id="rId101"/>
    <sheet name="Hoja3" sheetId="290" r:id="rId102"/>
  </sheets>
  <externalReferences>
    <externalReference r:id="rId103"/>
    <externalReference r:id="rId104"/>
    <externalReference r:id="rId105"/>
    <externalReference r:id="rId106"/>
    <externalReference r:id="rId107"/>
  </externalReferences>
  <definedNames>
    <definedName name="_4" localSheetId="20">[1]Hoja1!#REF!</definedName>
    <definedName name="_4" localSheetId="89">[1]Hoja1!#REF!</definedName>
    <definedName name="_4" localSheetId="96">[1]Hoja1!#REF!</definedName>
    <definedName name="_4">[1]Hoja1!#REF!</definedName>
    <definedName name="_5" localSheetId="20">[1]Hoja1!#REF!</definedName>
    <definedName name="_5" localSheetId="89">[1]Hoja1!#REF!</definedName>
    <definedName name="_5" localSheetId="96">[1]Hoja1!#REF!</definedName>
    <definedName name="_5">[1]Hoja1!#REF!</definedName>
    <definedName name="_9" localSheetId="20">[1]Hoja1!#REF!</definedName>
    <definedName name="_9" localSheetId="89">[1]Hoja1!#REF!</definedName>
    <definedName name="_9">[1]Hoja1!#REF!</definedName>
    <definedName name="_F1_G1" localSheetId="20">#REF!</definedName>
    <definedName name="_F1_G1" localSheetId="89">#REF!</definedName>
    <definedName name="_F1_G1" localSheetId="96">#REF!</definedName>
    <definedName name="_F1_G1">#REF!</definedName>
    <definedName name="_Fill" localSheetId="61" hidden="1">#REF!</definedName>
    <definedName name="_Fill" localSheetId="20" hidden="1">#REF!</definedName>
    <definedName name="_Fill" localSheetId="47" hidden="1">#REF!</definedName>
    <definedName name="_Fill" localSheetId="79" hidden="1">#REF!</definedName>
    <definedName name="_Fill" localSheetId="89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96" hidden="1">'Gráf Ejercido_2014'!$A$3:$F$26</definedName>
    <definedName name="_k" localSheetId="61" hidden="1">#REF!</definedName>
    <definedName name="_k" localSheetId="20" hidden="1">#REF!</definedName>
    <definedName name="_k" localSheetId="47" hidden="1">#REF!</definedName>
    <definedName name="_k" localSheetId="79" hidden="1">#REF!</definedName>
    <definedName name="_k" localSheetId="89" hidden="1">#REF!</definedName>
    <definedName name="_k" localSheetId="1" hidden="1">#REF!</definedName>
    <definedName name="_k" localSheetId="2" hidden="1">#REF!</definedName>
    <definedName name="_k" localSheetId="4" hidden="1">#REF!</definedName>
    <definedName name="_k" localSheetId="5" hidden="1">#REF!</definedName>
    <definedName name="_k" localSheetId="6" hidden="1">#REF!</definedName>
    <definedName name="_k" hidden="1">#REF!</definedName>
    <definedName name="A_impresión_IM" localSheetId="20">#REF!</definedName>
    <definedName name="A_impresión_IM" localSheetId="89">#REF!</definedName>
    <definedName name="A_impresión_IM" localSheetId="96">#REF!</definedName>
    <definedName name="A_impresión_IM">#REF!</definedName>
    <definedName name="_xlnm.Print_Area" localSheetId="64">' g3.4'!$A$1:$S$32</definedName>
    <definedName name="_xlnm.Print_Area" localSheetId="76">' g3.8'!$A$1:$E$25</definedName>
    <definedName name="_xlnm.Print_Area" localSheetId="23">'1.10'!$A$1:$N$39</definedName>
    <definedName name="_xlnm.Print_Area" localSheetId="24">'1.11'!$A$1:$F$22</definedName>
    <definedName name="_xlnm.Print_Area" localSheetId="26">'1.12'!$A$1:$H$39</definedName>
    <definedName name="_xlnm.Print_Area" localSheetId="9">'1.2'!$A$1:$G$17</definedName>
    <definedName name="_xlnm.Print_Area" localSheetId="13">'1.3'!$A$1:$H$22</definedName>
    <definedName name="_xlnm.Print_Area" localSheetId="16">'1.5'!$A$1:$H$39</definedName>
    <definedName name="_xlnm.Print_Area" localSheetId="17">'1.6'!$A$1:$I$39</definedName>
    <definedName name="_xlnm.Print_Area" localSheetId="18">'1.7'!$A$1:$H$19</definedName>
    <definedName name="_xlnm.Print_Area" localSheetId="19">'1.8'!$A$1:$H$20</definedName>
    <definedName name="_xlnm.Print_Area" localSheetId="22">'1.9'!$A$1:$F$38</definedName>
    <definedName name="_xlnm.Print_Area" localSheetId="32">'2.1'!$A$1:$M$39</definedName>
    <definedName name="_xlnm.Print_Area" localSheetId="45">'2.10'!$A$1:$I$11</definedName>
    <definedName name="_xlnm.Print_Area" localSheetId="46">'2.11'!$A$1:$I$12</definedName>
    <definedName name="_xlnm.Print_Area" localSheetId="34">'2.2'!$A$1:$H$16</definedName>
    <definedName name="_xlnm.Print_Area" localSheetId="35">'2.3'!$A$1:$H$15</definedName>
    <definedName name="_xlnm.Print_Area" localSheetId="37">'2.4'!$A$1:$H$15</definedName>
    <definedName name="_xlnm.Print_Area" localSheetId="41">'2.6'!$A$1:$H$16</definedName>
    <definedName name="_xlnm.Print_Area" localSheetId="42">'2.7'!$A$1:$H$16</definedName>
    <definedName name="_xlnm.Print_Area" localSheetId="44">'2.9'!$A$1:$X$38</definedName>
    <definedName name="_xlnm.Print_Area" localSheetId="54">'3.1'!$A$1:$F$28</definedName>
    <definedName name="_xlnm.Print_Area" localSheetId="68">'3.11'!$A$1:$F$28</definedName>
    <definedName name="_xlnm.Print_Area" localSheetId="69">'3.12'!$B$2:$F$38</definedName>
    <definedName name="_xlnm.Print_Area" localSheetId="72">'3.13'!$B$2:$AB$39</definedName>
    <definedName name="_xlnm.Print_Area" localSheetId="73">'3.14'!$B$2:$AJ$39</definedName>
    <definedName name="_xlnm.Print_Area" localSheetId="74">'3.15'!$A$1:$E$32</definedName>
    <definedName name="_xlnm.Print_Area" localSheetId="75">'3.16'!$A$1:$P$39</definedName>
    <definedName name="_xlnm.Print_Area" localSheetId="78">'3.18'!$A$1:$G$13</definedName>
    <definedName name="_xlnm.Print_Area" localSheetId="80">'3.19'!$A$1:$G$11</definedName>
    <definedName name="_xlnm.Print_Area" localSheetId="55">'3.2'!$A$1:$F$38</definedName>
    <definedName name="_xlnm.Print_Area" localSheetId="81">'3.20'!$A$1:$G$38</definedName>
    <definedName name="_xlnm.Print_Area" localSheetId="56">'3.3'!$B$2:$AA$39</definedName>
    <definedName name="_xlnm.Print_Area" localSheetId="57">'3.4'!$A$1:$F$28</definedName>
    <definedName name="_xlnm.Print_Area" localSheetId="59">'3.5'!$B$2:$E$38</definedName>
    <definedName name="_xlnm.Print_Area" localSheetId="62">'3.7'!$A$1:$F$14</definedName>
    <definedName name="_xlnm.Print_Area" localSheetId="63">'3.8'!$A$1:$K$18</definedName>
    <definedName name="_xlnm.Print_Area" localSheetId="82">'4.1'!$A$1:$L$37</definedName>
    <definedName name="_xlnm.Print_Area" localSheetId="88">'5.1'!$A$1:$H$37</definedName>
    <definedName name="_xlnm.Print_Area" localSheetId="90">'5.2'!$B$2:$T$41</definedName>
    <definedName name="_xlnm.Print_Area" localSheetId="91">'5.3'!$A$1:$E$18</definedName>
    <definedName name="_xlnm.Print_Area" localSheetId="92">'5.4'!$A$1:$F$37</definedName>
    <definedName name="_xlnm.Print_Area" localSheetId="93">'5.5'!$A$1:$P$38</definedName>
    <definedName name="_xlnm.Print_Area" localSheetId="97">'5.6'!$B$2:$F$38</definedName>
    <definedName name="_xlnm.Print_Area" localSheetId="98">'5.7'!$B$2:$C$11</definedName>
    <definedName name="_xlnm.Print_Area" localSheetId="99">'5.8'!$A$1:$D$9</definedName>
    <definedName name="_xlnm.Print_Area" localSheetId="10">g1.1!$A$1:$I$25</definedName>
    <definedName name="_xlnm.Print_Area" localSheetId="11">g1.2!$A$1:$M$18</definedName>
    <definedName name="_xlnm.Print_Area" localSheetId="12">g1.3!$A$1:$N$21</definedName>
    <definedName name="_xlnm.Print_Area" localSheetId="15">g1.4!$A$1:$H$25</definedName>
    <definedName name="_xlnm.Print_Area" localSheetId="20">g1.5!$A$1:$H$25</definedName>
    <definedName name="_xlnm.Print_Area" localSheetId="21">g1.6!$A$1:$H$26</definedName>
    <definedName name="_xlnm.Print_Area" localSheetId="25">g1.7!$A$1:$K$25</definedName>
    <definedName name="_xlnm.Print_Area" localSheetId="31">g2.1!$A$1:$H$27</definedName>
    <definedName name="_xlnm.Print_Area" localSheetId="51">g2.10!$B$2:$M$28</definedName>
    <definedName name="_xlnm.Print_Area" localSheetId="52">g2.11!$A$1:$M$27</definedName>
    <definedName name="_xlnm.Print_Area" localSheetId="33">g2.2!$A$1:$K$37</definedName>
    <definedName name="_xlnm.Print_Area" localSheetId="39">g2.4!$A$1:$K$37</definedName>
    <definedName name="_xlnm.Print_Area" localSheetId="40">g2.5!$A$1:$O$40</definedName>
    <definedName name="_xlnm.Print_Area" localSheetId="47">g2.6!$A$1:$I$22</definedName>
    <definedName name="_xlnm.Print_Area" localSheetId="48">g2.7!$A$1:$I$21</definedName>
    <definedName name="_xlnm.Print_Area" localSheetId="49">g2.8!$A$1:$M$28</definedName>
    <definedName name="_xlnm.Print_Area" localSheetId="50">g2.9!$B$3:$M$28</definedName>
    <definedName name="_xlnm.Print_Area" localSheetId="53">g3.1!$B$4:$L$33</definedName>
    <definedName name="_xlnm.Print_Area" localSheetId="58">g3.2!$A$1:$J$41</definedName>
    <definedName name="_xlnm.Print_Area" localSheetId="60">g3.3!$A$1:$N$35</definedName>
    <definedName name="_xlnm.Print_Area" localSheetId="67">g3.5!$A$1:$L$27</definedName>
    <definedName name="_xlnm.Print_Area" localSheetId="70">g3.6!$A$1:$M$37</definedName>
    <definedName name="_xlnm.Print_Area" localSheetId="71">g3.7!$A$1:$M$17</definedName>
    <definedName name="_xlnm.Print_Area" localSheetId="79">g3.9!$A$1:$K$22</definedName>
    <definedName name="_xlnm.Print_Area" localSheetId="84">g4.1!$B$1:$K$29</definedName>
    <definedName name="_xlnm.Print_Area" localSheetId="94">g5.1!$A$43:$J$74</definedName>
    <definedName name="_xlnm.Print_Area" localSheetId="89">g5.2!$A$1:$O$34</definedName>
    <definedName name="_xlnm.Print_Area" localSheetId="95">g5.3!$A$1:$Q$38</definedName>
    <definedName name="_xlnm.Print_Area" localSheetId="0">gi_1!$Q$27:$S$43</definedName>
    <definedName name="_xlnm.Print_Area" localSheetId="1">gi_2!$A$1:$G$19</definedName>
    <definedName name="_xlnm.Print_Area" localSheetId="2">gi_3!$A$1:$H$20</definedName>
    <definedName name="_xlnm.Print_Area" localSheetId="3">gi_4!$A$1:$H$19</definedName>
    <definedName name="_xlnm.Print_Area" localSheetId="4">gi_5!$A$1:$H$17</definedName>
    <definedName name="_xlnm.Print_Area" localSheetId="5">gi_6!$A$1:$H$20</definedName>
    <definedName name="_xlnm.Print_Area" localSheetId="6">gi_7!$A$1:$I$21</definedName>
    <definedName name="_xlnm.Print_Area" localSheetId="7">gi_8!$A$1:$H$20</definedName>
    <definedName name="_xlnm.Print_Area" localSheetId="96">'Gráf Ejercido_2014'!$A$1:$Q$121</definedName>
    <definedName name="_xlnm.Print_Area" localSheetId="100">resumen!$B$1:$O$44</definedName>
    <definedName name="mm" localSheetId="61" hidden="1">#REF!</definedName>
    <definedName name="mm" localSheetId="20" hidden="1">#REF!</definedName>
    <definedName name="mm" localSheetId="47" hidden="1">#REF!</definedName>
    <definedName name="mm" localSheetId="79" hidden="1">#REF!</definedName>
    <definedName name="mm" localSheetId="89" hidden="1">#REF!</definedName>
    <definedName name="mm" localSheetId="1" hidden="1">#REF!</definedName>
    <definedName name="mm" localSheetId="2" hidden="1">#REF!</definedName>
    <definedName name="mm" localSheetId="4" hidden="1">#REF!</definedName>
    <definedName name="mm" localSheetId="5" hidden="1">#REF!</definedName>
    <definedName name="mm" localSheetId="6" hidden="1">#REF!</definedName>
    <definedName name="mm" hidden="1">#REF!</definedName>
    <definedName name="_xlnm.Print_Titles" localSheetId="96">'Gráf Ejercido_2014'!$3:$4</definedName>
    <definedName name="xx" localSheetId="61" hidden="1">#REF!</definedName>
    <definedName name="xx" localSheetId="20" hidden="1">#REF!</definedName>
    <definedName name="xx" localSheetId="47" hidden="1">#REF!</definedName>
    <definedName name="xx" localSheetId="79" hidden="1">#REF!</definedName>
    <definedName name="xx" localSheetId="89" hidden="1">#REF!</definedName>
    <definedName name="xx" localSheetId="1" hidden="1">#REF!</definedName>
    <definedName name="xx" localSheetId="2" hidden="1">#REF!</definedName>
    <definedName name="xx" localSheetId="4" hidden="1">#REF!</definedName>
    <definedName name="xx" localSheetId="5" hidden="1">#REF!</definedName>
    <definedName name="xx" localSheetId="6" hidden="1">#REF!</definedName>
    <definedName name="xx" hidden="1">#REF!</definedName>
    <definedName name="Z_48A744A8_8180_4A3B_8108_49EF41816969_.wvu.Cols" localSheetId="26" hidden="1">'1.12'!#REF!</definedName>
    <definedName name="Z_48A744A8_8180_4A3B_8108_49EF41816969_.wvu.Cols" localSheetId="27" hidden="1">'1.13'!$G:$G</definedName>
    <definedName name="Z_48A744A8_8180_4A3B_8108_49EF41816969_.wvu.Cols" localSheetId="28" hidden="1">'1.14'!$F:$F</definedName>
    <definedName name="Z_48A744A8_8180_4A3B_8108_49EF41816969_.wvu.Cols" localSheetId="29" hidden="1">'1.15'!#REF!</definedName>
    <definedName name="Z_48A744A8_8180_4A3B_8108_49EF41816969_.wvu.Cols" localSheetId="88" hidden="1">'5.1'!$E:$E</definedName>
    <definedName name="Z_48A744A8_8180_4A3B_8108_49EF41816969_.wvu.Cols" localSheetId="97" hidden="1">'5.6'!#REF!</definedName>
    <definedName name="Z_48A744A8_8180_4A3B_8108_49EF41816969_.wvu.PrintArea" localSheetId="17" hidden="1">'1.6'!$A$1:$H$47</definedName>
    <definedName name="Z_48A744A8_8180_4A3B_8108_49EF41816969_.wvu.PrintArea" localSheetId="56" hidden="1">'3.3'!$B$1:$L$39</definedName>
    <definedName name="Z_48A744A8_8180_4A3B_8108_49EF41816969_.wvu.PrintArea" localSheetId="40" hidden="1">g2.5!$B$2:$J$39</definedName>
    <definedName name="Z_48A744A8_8180_4A3B_8108_49EF41816969_.wvu.Rows" localSheetId="28" hidden="1">'1.14'!$37:$37</definedName>
    <definedName name="Z_48A744A8_8180_4A3B_8108_49EF41816969_.wvu.Rows" localSheetId="29" hidden="1">'1.15'!#REF!</definedName>
    <definedName name="Z_48A744A8_8180_4A3B_8108_49EF41816969_.wvu.Rows" localSheetId="18" hidden="1">'1.7'!$23:$23</definedName>
    <definedName name="Z_48A744A8_8180_4A3B_8108_49EF41816969_.wvu.Rows" localSheetId="19" hidden="1">'1.8'!#REF!</definedName>
    <definedName name="Z_48A744A8_8180_4A3B_8108_49EF41816969_.wvu.Rows" localSheetId="88" hidden="1">'5.1'!$42:$42</definedName>
    <definedName name="Z_48A744A8_8180_4A3B_8108_49EF41816969_.wvu.Rows" localSheetId="97" hidden="1">'5.6'!$37:$37</definedName>
    <definedName name="Z_6DCFE324_2DF9_4BB0_88BD_A4AD316C7A9E_.wvu.PrintArea" localSheetId="40" hidden="1">g2.5!$B$2:$J$39</definedName>
    <definedName name="Z_6DCFE324_2DF9_4BB0_88BD_A4AD316C7A9E_.wvu.PrintArea" localSheetId="60" hidden="1">g3.3!$B$1:$N$36</definedName>
    <definedName name="Z_8147A8E0_0E68_473D_8FEE_471FE5899555_.wvu.PrintArea" localSheetId="60" hidden="1">g3.3!$B$1:$N$36</definedName>
    <definedName name="Z_9BF398E0_33D8_4E64_94A2_9B7C822C8383_.wvu.Cols" localSheetId="29" hidden="1">'1.15'!#REF!</definedName>
    <definedName name="Z_9BF398E0_33D8_4E64_94A2_9B7C822C8383_.wvu.Cols" localSheetId="88" hidden="1">'5.1'!$E:$E</definedName>
    <definedName name="Z_9BF398E0_33D8_4E64_94A2_9B7C822C8383_.wvu.PrintArea" localSheetId="24" hidden="1">'1.11'!$A$1:$F$22</definedName>
    <definedName name="Z_9BF398E0_33D8_4E64_94A2_9B7C822C8383_.wvu.PrintArea" localSheetId="34" hidden="1">'2.2'!$A$1:$H$15</definedName>
    <definedName name="Z_9BF398E0_33D8_4E64_94A2_9B7C822C8383_.wvu.PrintArea" localSheetId="37" hidden="1">'2.4'!$A$1:$I$15</definedName>
    <definedName name="Z_9BF398E0_33D8_4E64_94A2_9B7C822C8383_.wvu.PrintArea" localSheetId="42" hidden="1">'2.7'!$A$1:$H$15</definedName>
    <definedName name="Z_9BF398E0_33D8_4E64_94A2_9B7C822C8383_.wvu.PrintArea" localSheetId="43" hidden="1">'2.8'!$A$1:$H$15</definedName>
    <definedName name="Z_9BF398E0_33D8_4E64_94A2_9B7C822C8383_.wvu.PrintArea" localSheetId="75" hidden="1">'3.16'!$A$1:$Q$40</definedName>
    <definedName name="Z_9BF398E0_33D8_4E64_94A2_9B7C822C8383_.wvu.PrintArea" localSheetId="55" hidden="1">'3.2'!$A$1:$F$39</definedName>
    <definedName name="Z_9BF398E0_33D8_4E64_94A2_9B7C822C8383_.wvu.PrintArea" localSheetId="56" hidden="1">'3.3'!$B$1:$L$39</definedName>
    <definedName name="Z_9BF398E0_33D8_4E64_94A2_9B7C822C8383_.wvu.PrintArea" localSheetId="57" hidden="1">'3.4'!$A$1:$F$28</definedName>
    <definedName name="Z_9BF398E0_33D8_4E64_94A2_9B7C822C8383_.wvu.PrintArea" localSheetId="91" hidden="1">'5.3'!$A$1:$E$18</definedName>
    <definedName name="Z_9BF398E0_33D8_4E64_94A2_9B7C822C8383_.wvu.PrintArea" localSheetId="97" hidden="1">'5.6'!$A$2:$G$39</definedName>
    <definedName name="Z_9BF398E0_33D8_4E64_94A2_9B7C822C8383_.wvu.PrintArea" localSheetId="20" hidden="1">g1.5!$A$1:$I$34</definedName>
    <definedName name="Z_9BF398E0_33D8_4E64_94A2_9B7C822C8383_.wvu.PrintArea" localSheetId="21" hidden="1">g1.6!$A$1:$I$34</definedName>
    <definedName name="Z_9BF398E0_33D8_4E64_94A2_9B7C822C8383_.wvu.PrintArea" localSheetId="40" hidden="1">g2.5!$B$2:$J$39</definedName>
    <definedName name="Z_9BF398E0_33D8_4E64_94A2_9B7C822C8383_.wvu.Rows" localSheetId="24" hidden="1">'1.11'!#REF!</definedName>
    <definedName name="Z_9E220BD5_A526_40BD_8239_3A0461590922_.wvu.PrintArea" localSheetId="55" hidden="1">'3.2'!$A$1:$F$38</definedName>
    <definedName name="Z_9E220BD5_A526_40BD_8239_3A0461590922_.wvu.PrintArea" localSheetId="57" hidden="1">'3.4'!$A$1:$F$28</definedName>
    <definedName name="Z_9E220BD5_A526_40BD_8239_3A0461590922_.wvu.PrintArea" localSheetId="59" hidden="1">'3.5'!$A$1:$E$40</definedName>
    <definedName name="Z_9E220BD5_A526_40BD_8239_3A0461590922_.wvu.PrintArea" localSheetId="20" hidden="1">g1.5!$A$1:$I$34</definedName>
    <definedName name="Z_9E220BD5_A526_40BD_8239_3A0461590922_.wvu.PrintArea" localSheetId="21" hidden="1">g1.6!$A$1:$I$34</definedName>
    <definedName name="Z_9E220BD5_A526_40BD_8239_3A0461590922_.wvu.PrintArea" localSheetId="40" hidden="1">g2.5!$B$2:$J$39</definedName>
    <definedName name="Z_B4D0449B_92B2_41A9_9971_085CC112D0FC_.wvu.PrintArea" localSheetId="60" hidden="1">g3.3!$B$1:$N$36</definedName>
    <definedName name="Z_E9B43C8C_734F_433D_AD37_344F9303B5CC_.wvu.PrintArea" localSheetId="20" hidden="1">g1.5!$A$1:$I$34</definedName>
    <definedName name="Z_E9B43C8C_734F_433D_AD37_344F9303B5CC_.wvu.PrintArea" localSheetId="21" hidden="1">g1.6!$A$1:$I$34</definedName>
    <definedName name="Z_E9B43C8C_734F_433D_AD37_344F9303B5CC_.wvu.PrintArea" localSheetId="40" hidden="1">g2.5!$B$2:$J$39</definedName>
  </definedNames>
  <calcPr calcId="152511"/>
</workbook>
</file>

<file path=xl/calcChain.xml><?xml version="1.0" encoding="utf-8"?>
<calcChain xmlns="http://schemas.openxmlformats.org/spreadsheetml/2006/main">
  <c r="F7" i="45" l="1"/>
  <c r="F6" i="45"/>
  <c r="E7" i="45"/>
  <c r="E6" i="45"/>
  <c r="E5" i="45"/>
  <c r="M18" i="292" l="1"/>
  <c r="N16" i="292" s="1"/>
  <c r="N10" i="292" l="1"/>
  <c r="N11" i="292"/>
  <c r="N12" i="292"/>
  <c r="N5" i="292"/>
  <c r="N13" i="292"/>
  <c r="N6" i="292"/>
  <c r="N14" i="292"/>
  <c r="N9" i="292"/>
  <c r="N7" i="292"/>
  <c r="N15" i="292"/>
  <c r="N8" i="292"/>
  <c r="N18" i="292" l="1"/>
  <c r="F37" i="197" l="1"/>
  <c r="C18" i="168" l="1"/>
  <c r="I37" i="232" l="1"/>
  <c r="J37" i="232"/>
  <c r="K37" i="232"/>
  <c r="L37" i="232"/>
  <c r="M37" i="232"/>
  <c r="N37" i="232"/>
  <c r="O37" i="232"/>
  <c r="C37" i="232"/>
  <c r="D37" i="232"/>
  <c r="E37" i="232"/>
  <c r="F37" i="232"/>
  <c r="G37" i="232"/>
  <c r="H37" i="232"/>
  <c r="C33" i="284" l="1"/>
  <c r="E31" i="284" s="1"/>
  <c r="F13" i="39" l="1"/>
  <c r="D37" i="283" l="1"/>
  <c r="E37" i="283"/>
  <c r="F37" i="283"/>
  <c r="C37" i="283"/>
  <c r="D32" i="282" l="1"/>
  <c r="E33" i="282"/>
  <c r="D33" i="282" s="1"/>
  <c r="B32" i="278"/>
  <c r="C35" i="275"/>
  <c r="C36" i="275"/>
  <c r="D3" i="232" l="1"/>
  <c r="F3" i="232" s="1"/>
  <c r="H3" i="232" s="1"/>
  <c r="J3" i="232" s="1"/>
  <c r="AJ42" i="184" l="1"/>
  <c r="AI42" i="184" l="1"/>
  <c r="H40" i="271"/>
  <c r="G40" i="271"/>
  <c r="F40" i="271"/>
  <c r="E40" i="271"/>
  <c r="D40" i="271"/>
  <c r="H39" i="271"/>
  <c r="G39" i="271"/>
  <c r="F39" i="271"/>
  <c r="E39" i="271"/>
  <c r="D39" i="271"/>
  <c r="H38" i="271"/>
  <c r="G38" i="271"/>
  <c r="F38" i="271"/>
  <c r="E38" i="271"/>
  <c r="D38" i="271"/>
  <c r="I38" i="271" s="1"/>
  <c r="H37" i="271"/>
  <c r="G37" i="271"/>
  <c r="F37" i="271"/>
  <c r="E37" i="271"/>
  <c r="D37" i="271"/>
  <c r="H36" i="271"/>
  <c r="G36" i="271"/>
  <c r="F36" i="271"/>
  <c r="E36" i="271"/>
  <c r="D36" i="271"/>
  <c r="H35" i="271"/>
  <c r="G35" i="271"/>
  <c r="F35" i="271"/>
  <c r="E35" i="271"/>
  <c r="D35" i="271"/>
  <c r="I35" i="271" s="1"/>
  <c r="H34" i="271"/>
  <c r="G34" i="271"/>
  <c r="F34" i="271"/>
  <c r="E34" i="271"/>
  <c r="D34" i="271"/>
  <c r="H33" i="271"/>
  <c r="G33" i="271"/>
  <c r="F33" i="271"/>
  <c r="E33" i="271"/>
  <c r="I33" i="271" s="1"/>
  <c r="D33" i="271"/>
  <c r="H32" i="271"/>
  <c r="G32" i="271"/>
  <c r="F32" i="271"/>
  <c r="E32" i="271"/>
  <c r="D32" i="271"/>
  <c r="H31" i="271"/>
  <c r="G31" i="271"/>
  <c r="F31" i="271"/>
  <c r="E31" i="271"/>
  <c r="D31" i="271"/>
  <c r="H30" i="271"/>
  <c r="G30" i="271"/>
  <c r="F30" i="271"/>
  <c r="E30" i="271"/>
  <c r="D30" i="271"/>
  <c r="I30" i="271" s="1"/>
  <c r="H29" i="271"/>
  <c r="G29" i="271"/>
  <c r="F29" i="271"/>
  <c r="E29" i="271"/>
  <c r="D29" i="271"/>
  <c r="S15" i="270"/>
  <c r="R15" i="270"/>
  <c r="Q15" i="270"/>
  <c r="T15" i="270" s="1"/>
  <c r="P15" i="270"/>
  <c r="T4" i="270"/>
  <c r="T5" i="270"/>
  <c r="T6" i="270"/>
  <c r="T7" i="270"/>
  <c r="I34" i="271" l="1"/>
  <c r="I31" i="271"/>
  <c r="I39" i="271"/>
  <c r="I32" i="271"/>
  <c r="I37" i="271"/>
  <c r="I36" i="271"/>
  <c r="I29" i="271"/>
  <c r="I40" i="271"/>
  <c r="D37" i="238"/>
  <c r="F4" i="269" l="1"/>
  <c r="AH38" i="268" l="1"/>
  <c r="AG38" i="268"/>
  <c r="AD38" i="268"/>
  <c r="AC38" i="268"/>
  <c r="AB38" i="268"/>
  <c r="AA38" i="268"/>
  <c r="X38" i="268"/>
  <c r="W38" i="268"/>
  <c r="V38" i="268"/>
  <c r="U38" i="268"/>
  <c r="T38" i="268"/>
  <c r="S38" i="268"/>
  <c r="R38" i="268"/>
  <c r="Q38" i="268"/>
  <c r="P38" i="268"/>
  <c r="O38" i="268"/>
  <c r="L38" i="268"/>
  <c r="K38" i="268"/>
  <c r="J38" i="268"/>
  <c r="I38" i="268"/>
  <c r="H38" i="268"/>
  <c r="G38" i="268"/>
  <c r="F38" i="268"/>
  <c r="E38" i="268"/>
  <c r="D38" i="268"/>
  <c r="C38" i="268"/>
  <c r="AJ37" i="268"/>
  <c r="AI37" i="268"/>
  <c r="AJ36" i="268"/>
  <c r="AI36" i="268"/>
  <c r="AJ35" i="268"/>
  <c r="AI35" i="268"/>
  <c r="AJ34" i="268"/>
  <c r="AI34" i="268"/>
  <c r="AJ33" i="268"/>
  <c r="AI33" i="268"/>
  <c r="AJ32" i="268"/>
  <c r="AI32" i="268"/>
  <c r="AJ31" i="268"/>
  <c r="AI31" i="268"/>
  <c r="AJ30" i="268"/>
  <c r="AI30" i="268"/>
  <c r="AJ29" i="268"/>
  <c r="AI29" i="268"/>
  <c r="AJ28" i="268"/>
  <c r="AI28" i="268"/>
  <c r="AJ27" i="268"/>
  <c r="AI27" i="268"/>
  <c r="AJ26" i="268"/>
  <c r="AI26" i="268"/>
  <c r="AJ25" i="268"/>
  <c r="AI25" i="268"/>
  <c r="AJ24" i="268"/>
  <c r="AI24" i="268"/>
  <c r="AJ23" i="268"/>
  <c r="AI23" i="268"/>
  <c r="AJ22" i="268"/>
  <c r="AI22" i="268"/>
  <c r="AJ21" i="268"/>
  <c r="AI21" i="268"/>
  <c r="AJ20" i="268"/>
  <c r="AI20" i="268"/>
  <c r="AJ19" i="268"/>
  <c r="AI19" i="268"/>
  <c r="AJ18" i="268"/>
  <c r="AI18" i="268"/>
  <c r="AJ17" i="268"/>
  <c r="AI17" i="268"/>
  <c r="AJ16" i="268"/>
  <c r="AI16" i="268"/>
  <c r="AJ15" i="268"/>
  <c r="AI15" i="268"/>
  <c r="AJ14" i="268"/>
  <c r="AI14" i="268"/>
  <c r="AJ13" i="268"/>
  <c r="AI13" i="268"/>
  <c r="AJ12" i="268"/>
  <c r="AI12" i="268"/>
  <c r="AJ11" i="268"/>
  <c r="AI11" i="268"/>
  <c r="AJ10" i="268"/>
  <c r="AI10" i="268"/>
  <c r="AJ9" i="268"/>
  <c r="AI9" i="268"/>
  <c r="AJ8" i="268"/>
  <c r="AI8" i="268"/>
  <c r="AJ7" i="268"/>
  <c r="AI7" i="268"/>
  <c r="AJ6" i="268"/>
  <c r="AI6" i="268"/>
  <c r="AI38" i="268" l="1"/>
  <c r="AJ38" i="268"/>
  <c r="P37" i="267"/>
  <c r="K37" i="267"/>
  <c r="H37" i="267"/>
  <c r="P36" i="267"/>
  <c r="L36" i="267"/>
  <c r="H36" i="267"/>
  <c r="P35" i="267"/>
  <c r="L35" i="267"/>
  <c r="H35" i="267"/>
  <c r="P34" i="267"/>
  <c r="L34" i="267"/>
  <c r="H34" i="267"/>
  <c r="P33" i="267"/>
  <c r="L33" i="267"/>
  <c r="P32" i="267"/>
  <c r="L32" i="267"/>
  <c r="H32" i="267"/>
  <c r="P31" i="267"/>
  <c r="L31" i="267"/>
  <c r="H31" i="267"/>
  <c r="P30" i="267"/>
  <c r="L30" i="267"/>
  <c r="H30" i="267"/>
  <c r="P29" i="267"/>
  <c r="L29" i="267"/>
  <c r="H29" i="267"/>
  <c r="P28" i="267"/>
  <c r="L28" i="267"/>
  <c r="H28" i="267"/>
  <c r="P27" i="267"/>
  <c r="L27" i="267"/>
  <c r="H27" i="267"/>
  <c r="P26" i="267"/>
  <c r="L26" i="267"/>
  <c r="H26" i="267"/>
  <c r="P25" i="267"/>
  <c r="L25" i="267"/>
  <c r="H25" i="267"/>
  <c r="P24" i="267"/>
  <c r="L24" i="267"/>
  <c r="H24" i="267"/>
  <c r="P23" i="267"/>
  <c r="L23" i="267"/>
  <c r="H23" i="267"/>
  <c r="P22" i="267"/>
  <c r="L22" i="267"/>
  <c r="H22" i="267"/>
  <c r="P21" i="267"/>
  <c r="L21" i="267"/>
  <c r="H21" i="267"/>
  <c r="P20" i="267"/>
  <c r="L20" i="267"/>
  <c r="H20" i="267"/>
  <c r="P19" i="267"/>
  <c r="L19" i="267"/>
  <c r="H19" i="267"/>
  <c r="P18" i="267"/>
  <c r="L18" i="267"/>
  <c r="H18" i="267"/>
  <c r="P17" i="267"/>
  <c r="L17" i="267"/>
  <c r="H17" i="267"/>
  <c r="P16" i="267"/>
  <c r="L16" i="267"/>
  <c r="H16" i="267"/>
  <c r="P15" i="267"/>
  <c r="L15" i="267"/>
  <c r="H15" i="267"/>
  <c r="P14" i="267"/>
  <c r="L14" i="267"/>
  <c r="H14" i="267"/>
  <c r="P13" i="267"/>
  <c r="L13" i="267"/>
  <c r="H13" i="267"/>
  <c r="P12" i="267"/>
  <c r="L12" i="267"/>
  <c r="H12" i="267"/>
  <c r="P11" i="267"/>
  <c r="L11" i="267"/>
  <c r="H11" i="267"/>
  <c r="P10" i="267"/>
  <c r="L10" i="267"/>
  <c r="H10" i="267"/>
  <c r="P9" i="267"/>
  <c r="L9" i="267"/>
  <c r="H9" i="267"/>
  <c r="P8" i="267"/>
  <c r="L8" i="267"/>
  <c r="H8" i="267"/>
  <c r="P7" i="267"/>
  <c r="L7" i="267"/>
  <c r="H7" i="267"/>
  <c r="P6" i="267"/>
  <c r="L6" i="267"/>
  <c r="H6" i="267"/>
  <c r="P5" i="267"/>
  <c r="L5" i="267"/>
  <c r="H5" i="267"/>
  <c r="C37" i="20" l="1"/>
  <c r="D37" i="20"/>
  <c r="E37" i="20"/>
  <c r="F37" i="20"/>
  <c r="G37" i="20"/>
  <c r="M18" i="24"/>
  <c r="N11" i="24" s="1"/>
  <c r="H37" i="20" l="1"/>
  <c r="N10" i="24"/>
  <c r="N5" i="24"/>
  <c r="N16" i="24"/>
  <c r="N7" i="24"/>
  <c r="N15" i="24"/>
  <c r="N6" i="24"/>
  <c r="N14" i="24"/>
  <c r="N13" i="24"/>
  <c r="N40" i="260"/>
  <c r="N39" i="260"/>
  <c r="N38" i="260"/>
  <c r="N37" i="260"/>
  <c r="N36" i="260"/>
  <c r="N35" i="260"/>
  <c r="N34" i="260"/>
  <c r="N33" i="260"/>
  <c r="N32" i="260"/>
  <c r="N31" i="260"/>
  <c r="N30" i="260"/>
  <c r="N29" i="260"/>
  <c r="N28" i="260"/>
  <c r="N27" i="260"/>
  <c r="N26" i="260"/>
  <c r="N25" i="260"/>
  <c r="N24" i="260"/>
  <c r="N23" i="260"/>
  <c r="N22" i="260"/>
  <c r="N21" i="260"/>
  <c r="N20" i="260"/>
  <c r="N19" i="260"/>
  <c r="N18" i="260"/>
  <c r="N17" i="260"/>
  <c r="N16" i="260"/>
  <c r="N15" i="260"/>
  <c r="N14" i="260"/>
  <c r="N13" i="260"/>
  <c r="N12" i="260"/>
  <c r="N11" i="260"/>
  <c r="N10" i="260"/>
  <c r="N9" i="260"/>
  <c r="N18" i="24" l="1"/>
  <c r="Z27" i="116"/>
  <c r="Y27" i="116"/>
  <c r="Q8" i="113"/>
  <c r="R8" i="113"/>
  <c r="S8" i="113"/>
  <c r="T8" i="113"/>
  <c r="U8" i="113"/>
  <c r="R9" i="113"/>
  <c r="T9" i="113"/>
  <c r="Q10" i="113"/>
  <c r="R10" i="113"/>
  <c r="S10" i="113"/>
  <c r="T10" i="113"/>
  <c r="U10" i="113"/>
  <c r="Q11" i="113"/>
  <c r="R11" i="113"/>
  <c r="S11" i="113"/>
  <c r="T11" i="113"/>
  <c r="U11" i="113"/>
  <c r="Q12" i="113"/>
  <c r="R12" i="113"/>
  <c r="S12" i="113"/>
  <c r="T12" i="113"/>
  <c r="U12" i="113"/>
  <c r="Q13" i="113"/>
  <c r="R13" i="113"/>
  <c r="S13" i="113"/>
  <c r="T13" i="113"/>
  <c r="U13" i="113"/>
  <c r="P9" i="113"/>
  <c r="P10" i="113"/>
  <c r="P11" i="113"/>
  <c r="P12" i="113"/>
  <c r="P13" i="113"/>
  <c r="P8" i="113"/>
  <c r="S9" i="108"/>
  <c r="T9" i="108"/>
  <c r="U9" i="108"/>
  <c r="T10" i="108"/>
  <c r="Q9" i="108"/>
  <c r="F14" i="47"/>
  <c r="G12" i="41"/>
  <c r="G11" i="41"/>
  <c r="F13" i="41"/>
  <c r="F14" i="41"/>
  <c r="F14" i="39"/>
  <c r="G14" i="41" l="1"/>
  <c r="D35" i="231"/>
  <c r="D34" i="231"/>
  <c r="D33" i="231"/>
  <c r="D32" i="231"/>
  <c r="D31" i="231"/>
  <c r="D30" i="231"/>
  <c r="D29" i="231"/>
  <c r="D28" i="231"/>
  <c r="D27" i="231"/>
  <c r="D26" i="231"/>
  <c r="D25" i="231"/>
  <c r="D24" i="231"/>
  <c r="D23" i="231"/>
  <c r="D22" i="231"/>
  <c r="D21" i="231"/>
  <c r="D20" i="231"/>
  <c r="D19" i="231"/>
  <c r="D18" i="231"/>
  <c r="D17" i="231"/>
  <c r="D16" i="231"/>
  <c r="D15" i="231"/>
  <c r="D14" i="231"/>
  <c r="D13" i="231"/>
  <c r="D12" i="231"/>
  <c r="D11" i="231"/>
  <c r="D10" i="231"/>
  <c r="D9" i="231"/>
  <c r="D8" i="231"/>
  <c r="D7" i="231"/>
  <c r="D6" i="231"/>
  <c r="D5" i="231"/>
  <c r="D4" i="231"/>
  <c r="V6" i="208" l="1"/>
  <c r="V7" i="208"/>
  <c r="V8" i="208"/>
  <c r="V9" i="208"/>
  <c r="V10" i="208"/>
  <c r="V11" i="208"/>
  <c r="V12" i="208"/>
  <c r="V13" i="208"/>
  <c r="V14" i="208"/>
  <c r="V15" i="208"/>
  <c r="V16" i="208"/>
  <c r="V17" i="208"/>
  <c r="V18" i="208"/>
  <c r="V19" i="208"/>
  <c r="V20" i="208"/>
  <c r="V21" i="208"/>
  <c r="V22" i="208"/>
  <c r="V23" i="208"/>
  <c r="V24" i="208"/>
  <c r="V25" i="208"/>
  <c r="V26" i="208"/>
  <c r="V27" i="208"/>
  <c r="V28" i="208"/>
  <c r="V29" i="208"/>
  <c r="V30" i="208"/>
  <c r="V31" i="208"/>
  <c r="V32" i="208"/>
  <c r="V33" i="208"/>
  <c r="V34" i="208"/>
  <c r="V35" i="208"/>
  <c r="V36" i="208"/>
  <c r="V5" i="208"/>
  <c r="V38" i="184" l="1"/>
  <c r="W38" i="184"/>
  <c r="X38" i="184"/>
  <c r="Y38" i="184"/>
  <c r="Z38" i="184"/>
  <c r="AA38" i="184"/>
  <c r="AB38" i="184"/>
  <c r="AC38" i="184"/>
  <c r="AD38" i="184"/>
  <c r="AE38" i="184"/>
  <c r="AF38" i="184"/>
  <c r="D38" i="184"/>
  <c r="E38" i="184"/>
  <c r="F38" i="184"/>
  <c r="G38" i="184"/>
  <c r="H38" i="184"/>
  <c r="I38" i="184"/>
  <c r="J38" i="184"/>
  <c r="K38" i="184"/>
  <c r="L38" i="184"/>
  <c r="M38" i="184"/>
  <c r="N38" i="184"/>
  <c r="O38" i="184"/>
  <c r="P38" i="184"/>
  <c r="Q38" i="184"/>
  <c r="R38" i="184"/>
  <c r="AH38" i="184"/>
  <c r="AG38" i="184"/>
  <c r="Y38" i="183"/>
  <c r="D69" i="170" l="1"/>
  <c r="E69" i="170"/>
  <c r="F69" i="170"/>
  <c r="G69" i="170"/>
  <c r="E13" i="38" l="1"/>
  <c r="F14" i="45"/>
  <c r="E37" i="173" l="1"/>
  <c r="D18" i="168" s="1"/>
  <c r="K36" i="198" l="1"/>
  <c r="J36" i="198"/>
  <c r="K35" i="198"/>
  <c r="J35" i="198"/>
  <c r="K34" i="198"/>
  <c r="J34" i="198"/>
  <c r="K33" i="198"/>
  <c r="J33" i="198"/>
  <c r="K32" i="198"/>
  <c r="J32" i="198"/>
  <c r="K31" i="198"/>
  <c r="J31" i="198"/>
  <c r="K30" i="198"/>
  <c r="J30" i="198"/>
  <c r="K29" i="198"/>
  <c r="J29" i="198"/>
  <c r="K28" i="198"/>
  <c r="J28" i="198"/>
  <c r="K27" i="198"/>
  <c r="J27" i="198"/>
  <c r="K26" i="198"/>
  <c r="J26" i="198"/>
  <c r="K25" i="198"/>
  <c r="J25" i="198"/>
  <c r="K24" i="198"/>
  <c r="J24" i="198"/>
  <c r="K23" i="198"/>
  <c r="J23" i="198"/>
  <c r="K22" i="198"/>
  <c r="J22" i="198"/>
  <c r="K21" i="198"/>
  <c r="J21" i="198"/>
  <c r="K20" i="198"/>
  <c r="J20" i="198"/>
  <c r="K19" i="198"/>
  <c r="J19" i="198"/>
  <c r="K18" i="198"/>
  <c r="J18" i="198"/>
  <c r="K17" i="198"/>
  <c r="J17" i="198"/>
  <c r="K16" i="198"/>
  <c r="J16" i="198"/>
  <c r="K15" i="198"/>
  <c r="J15" i="198"/>
  <c r="K14" i="198"/>
  <c r="J14" i="198"/>
  <c r="K13" i="198"/>
  <c r="J13" i="198"/>
  <c r="K12" i="198"/>
  <c r="J12" i="198"/>
  <c r="K11" i="198"/>
  <c r="J11" i="198"/>
  <c r="K10" i="198"/>
  <c r="J10" i="198"/>
  <c r="K9" i="198"/>
  <c r="J9" i="198"/>
  <c r="K8" i="198"/>
  <c r="J8" i="198"/>
  <c r="K7" i="198"/>
  <c r="J7" i="198"/>
  <c r="K6" i="198"/>
  <c r="J6" i="198"/>
  <c r="K5" i="198"/>
  <c r="J5" i="198"/>
  <c r="C37" i="197"/>
  <c r="D37" i="197"/>
  <c r="C55" i="146" l="1"/>
  <c r="D55" i="146"/>
  <c r="E55" i="146"/>
  <c r="F55" i="146"/>
  <c r="C74" i="146"/>
  <c r="D74" i="146"/>
  <c r="E74" i="146"/>
  <c r="F74" i="146"/>
  <c r="C49" i="146"/>
  <c r="D49" i="146"/>
  <c r="E49" i="146"/>
  <c r="F49" i="146"/>
  <c r="C72" i="146"/>
  <c r="D72" i="146"/>
  <c r="E72" i="146"/>
  <c r="F72" i="146"/>
  <c r="C43" i="146"/>
  <c r="D43" i="146"/>
  <c r="E43" i="146"/>
  <c r="F43" i="146"/>
  <c r="C64" i="146"/>
  <c r="D64" i="146"/>
  <c r="E64" i="146"/>
  <c r="F64" i="146"/>
  <c r="C58" i="146"/>
  <c r="D58" i="146"/>
  <c r="E58" i="146"/>
  <c r="F58" i="146"/>
  <c r="C44" i="146"/>
  <c r="D44" i="146"/>
  <c r="E44" i="146"/>
  <c r="F44" i="146"/>
  <c r="C65" i="146"/>
  <c r="D65" i="146"/>
  <c r="E65" i="146"/>
  <c r="F65" i="146"/>
  <c r="C61" i="146"/>
  <c r="D61" i="146"/>
  <c r="E61" i="146"/>
  <c r="F61" i="146"/>
  <c r="C69" i="146"/>
  <c r="D69" i="146"/>
  <c r="E69" i="146"/>
  <c r="F69" i="146"/>
  <c r="C66" i="146"/>
  <c r="D66" i="146"/>
  <c r="E66" i="146"/>
  <c r="F66" i="146"/>
  <c r="C57" i="146"/>
  <c r="D57" i="146"/>
  <c r="E57" i="146"/>
  <c r="F57" i="146"/>
  <c r="C62" i="146"/>
  <c r="D62" i="146"/>
  <c r="E62" i="146"/>
  <c r="F62" i="146"/>
  <c r="C67" i="146"/>
  <c r="D67" i="146"/>
  <c r="E67" i="146"/>
  <c r="F67" i="146"/>
  <c r="C53" i="146"/>
  <c r="D53" i="146"/>
  <c r="E53" i="146"/>
  <c r="F53" i="146"/>
  <c r="C47" i="146"/>
  <c r="D47" i="146"/>
  <c r="E47" i="146"/>
  <c r="F47" i="146"/>
  <c r="C45" i="146"/>
  <c r="D45" i="146"/>
  <c r="E45" i="146"/>
  <c r="F45" i="146"/>
  <c r="C63" i="146"/>
  <c r="D63" i="146"/>
  <c r="E63" i="146"/>
  <c r="F63" i="146"/>
  <c r="C54" i="146"/>
  <c r="D54" i="146"/>
  <c r="E54" i="146"/>
  <c r="F54" i="146"/>
  <c r="C56" i="146"/>
  <c r="D56" i="146"/>
  <c r="E56" i="146"/>
  <c r="F56" i="146"/>
  <c r="C70" i="146"/>
  <c r="D70" i="146"/>
  <c r="E70" i="146"/>
  <c r="F70" i="146"/>
  <c r="C73" i="146"/>
  <c r="D73" i="146"/>
  <c r="E73" i="146"/>
  <c r="F73" i="146"/>
  <c r="C50" i="146"/>
  <c r="D50" i="146"/>
  <c r="E50" i="146"/>
  <c r="F50" i="146"/>
  <c r="C52" i="146"/>
  <c r="D52" i="146"/>
  <c r="E52" i="146"/>
  <c r="F52" i="146"/>
  <c r="C59" i="146"/>
  <c r="D59" i="146"/>
  <c r="E59" i="146"/>
  <c r="F59" i="146"/>
  <c r="C68" i="146"/>
  <c r="D68" i="146"/>
  <c r="E68" i="146"/>
  <c r="F68" i="146"/>
  <c r="C48" i="146"/>
  <c r="D48" i="146"/>
  <c r="E48" i="146"/>
  <c r="F48" i="146"/>
  <c r="C46" i="146"/>
  <c r="D46" i="146"/>
  <c r="E46" i="146"/>
  <c r="F46" i="146"/>
  <c r="C71" i="146"/>
  <c r="D71" i="146"/>
  <c r="E71" i="146"/>
  <c r="F71" i="146"/>
  <c r="C51" i="146"/>
  <c r="D51" i="146"/>
  <c r="E51" i="146"/>
  <c r="F51" i="146"/>
  <c r="F60" i="146"/>
  <c r="D60" i="146"/>
  <c r="E60" i="146"/>
  <c r="C60" i="146"/>
  <c r="E17" i="158" l="1"/>
  <c r="F17" i="158"/>
  <c r="G17" i="158"/>
  <c r="H17" i="158"/>
  <c r="I17" i="158"/>
  <c r="J17" i="158"/>
  <c r="D36" i="20" l="1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F14" i="46" l="1"/>
  <c r="S8" i="229"/>
  <c r="T8" i="229"/>
  <c r="S9" i="229"/>
  <c r="T9" i="229"/>
  <c r="S12" i="229"/>
  <c r="T12" i="229"/>
  <c r="T13" i="229"/>
  <c r="S15" i="229"/>
  <c r="T15" i="229"/>
  <c r="S16" i="229"/>
  <c r="T16" i="229"/>
  <c r="S17" i="229"/>
  <c r="T17" i="229"/>
  <c r="S18" i="229"/>
  <c r="T18" i="229"/>
  <c r="S19" i="229"/>
  <c r="T19" i="229"/>
  <c r="S20" i="229"/>
  <c r="T20" i="229"/>
  <c r="T21" i="229"/>
  <c r="S22" i="229"/>
  <c r="T22" i="229"/>
  <c r="S23" i="229"/>
  <c r="T23" i="229"/>
  <c r="S25" i="229"/>
  <c r="T25" i="229"/>
  <c r="S24" i="229"/>
  <c r="T24" i="229"/>
  <c r="S26" i="229"/>
  <c r="T26" i="229"/>
  <c r="S27" i="229"/>
  <c r="T27" i="229"/>
  <c r="S28" i="229"/>
  <c r="T28" i="229"/>
  <c r="S30" i="229"/>
  <c r="T30" i="229"/>
  <c r="S31" i="229"/>
  <c r="T31" i="229"/>
  <c r="S33" i="229"/>
  <c r="T33" i="229"/>
  <c r="S34" i="229"/>
  <c r="T34" i="229"/>
  <c r="S35" i="229"/>
  <c r="T35" i="229"/>
  <c r="S36" i="229"/>
  <c r="T36" i="229"/>
  <c r="S37" i="229"/>
  <c r="T37" i="229"/>
  <c r="T7" i="229"/>
  <c r="S7" i="229"/>
  <c r="D39" i="229"/>
  <c r="D40" i="229" s="1"/>
  <c r="E39" i="229"/>
  <c r="E40" i="229" s="1"/>
  <c r="F39" i="229"/>
  <c r="F40" i="229" s="1"/>
  <c r="G39" i="229"/>
  <c r="G40" i="229" s="1"/>
  <c r="H39" i="229"/>
  <c r="H40" i="229" s="1"/>
  <c r="I39" i="229"/>
  <c r="I40" i="229" s="1"/>
  <c r="J39" i="229"/>
  <c r="J40" i="229" s="1"/>
  <c r="K39" i="229"/>
  <c r="K40" i="229" s="1"/>
  <c r="L39" i="229"/>
  <c r="L40" i="229" s="1"/>
  <c r="M39" i="229"/>
  <c r="M40" i="229" s="1"/>
  <c r="N39" i="229"/>
  <c r="N40" i="229" s="1"/>
  <c r="O39" i="229"/>
  <c r="O40" i="229" s="1"/>
  <c r="P39" i="229"/>
  <c r="P40" i="229" s="1"/>
  <c r="Q39" i="229"/>
  <c r="Q40" i="229" s="1"/>
  <c r="R39" i="229"/>
  <c r="R40" i="229" s="1"/>
  <c r="C39" i="229"/>
  <c r="C40" i="229" s="1"/>
  <c r="S5" i="229"/>
  <c r="T5" i="229"/>
  <c r="S39" i="229" l="1"/>
  <c r="S40" i="229" s="1"/>
  <c r="T39" i="229"/>
  <c r="T40" i="229" s="1"/>
  <c r="D17" i="158"/>
  <c r="T51" i="160"/>
  <c r="U16" i="82" l="1"/>
  <c r="V16" i="82"/>
  <c r="T17" i="82"/>
  <c r="T16" i="82"/>
  <c r="S51" i="160"/>
  <c r="W16" i="82" l="1"/>
  <c r="Y16" i="82" s="1"/>
  <c r="C10" i="260"/>
  <c r="C11" i="260"/>
  <c r="C12" i="260"/>
  <c r="C13" i="260"/>
  <c r="C14" i="260"/>
  <c r="C15" i="260"/>
  <c r="C16" i="260"/>
  <c r="C17" i="260"/>
  <c r="C18" i="260"/>
  <c r="C19" i="260"/>
  <c r="C20" i="260"/>
  <c r="C21" i="260"/>
  <c r="C22" i="260"/>
  <c r="C23" i="260"/>
  <c r="C24" i="260"/>
  <c r="C25" i="260"/>
  <c r="C26" i="260"/>
  <c r="C27" i="260"/>
  <c r="C28" i="260"/>
  <c r="C29" i="260"/>
  <c r="C30" i="260"/>
  <c r="C31" i="260"/>
  <c r="C32" i="260"/>
  <c r="C33" i="260"/>
  <c r="C34" i="260"/>
  <c r="C35" i="260"/>
  <c r="C36" i="260"/>
  <c r="C37" i="260"/>
  <c r="C38" i="260"/>
  <c r="C39" i="260"/>
  <c r="C40" i="260"/>
  <c r="C9" i="260"/>
  <c r="AB14" i="183"/>
  <c r="AB30" i="183"/>
  <c r="AA7" i="183"/>
  <c r="AA8" i="183"/>
  <c r="AA9" i="183"/>
  <c r="AA10" i="183"/>
  <c r="AA11" i="183"/>
  <c r="AA12" i="183"/>
  <c r="AA13" i="183"/>
  <c r="AA14" i="183"/>
  <c r="AA15" i="183"/>
  <c r="AA16" i="183"/>
  <c r="AA17" i="183"/>
  <c r="AA18" i="183"/>
  <c r="AA19" i="183"/>
  <c r="AA20" i="183"/>
  <c r="AA21" i="183"/>
  <c r="AA22" i="183"/>
  <c r="AA23" i="183"/>
  <c r="AA24" i="183"/>
  <c r="AA25" i="183"/>
  <c r="AA26" i="183"/>
  <c r="AA27" i="183"/>
  <c r="AA28" i="183"/>
  <c r="AA29" i="183"/>
  <c r="AA30" i="183"/>
  <c r="AA31" i="183"/>
  <c r="AA32" i="183"/>
  <c r="AA33" i="183"/>
  <c r="AA34" i="183"/>
  <c r="AA35" i="183"/>
  <c r="AA36" i="183"/>
  <c r="AA37" i="183"/>
  <c r="AA6" i="183"/>
  <c r="F68" i="170"/>
  <c r="E68" i="170"/>
  <c r="D68" i="170"/>
  <c r="F67" i="170"/>
  <c r="E67" i="170"/>
  <c r="D67" i="170"/>
  <c r="F66" i="170"/>
  <c r="E66" i="170"/>
  <c r="D66" i="170"/>
  <c r="F65" i="170"/>
  <c r="E65" i="170"/>
  <c r="D65" i="170"/>
  <c r="F64" i="170"/>
  <c r="E64" i="170"/>
  <c r="D64" i="170"/>
  <c r="F63" i="170"/>
  <c r="E63" i="170"/>
  <c r="D63" i="170"/>
  <c r="E18" i="168"/>
  <c r="U11" i="108"/>
  <c r="U12" i="108"/>
  <c r="U13" i="108"/>
  <c r="U14" i="108"/>
  <c r="S11" i="108"/>
  <c r="S12" i="108"/>
  <c r="S13" i="108"/>
  <c r="S14" i="108"/>
  <c r="Q11" i="108"/>
  <c r="Q12" i="108"/>
  <c r="Q13" i="108"/>
  <c r="Q14" i="108"/>
  <c r="T11" i="108"/>
  <c r="T12" i="108"/>
  <c r="T13" i="108"/>
  <c r="T14" i="108"/>
  <c r="R10" i="108"/>
  <c r="R11" i="108"/>
  <c r="R12" i="108"/>
  <c r="R13" i="108"/>
  <c r="R14" i="108"/>
  <c r="R9" i="108"/>
  <c r="P10" i="108"/>
  <c r="P11" i="108"/>
  <c r="P12" i="108"/>
  <c r="P13" i="108"/>
  <c r="P14" i="108"/>
  <c r="P9" i="108"/>
  <c r="C6" i="47"/>
  <c r="C7" i="47"/>
  <c r="C8" i="47"/>
  <c r="C9" i="47"/>
  <c r="C10" i="47"/>
  <c r="C11" i="47"/>
  <c r="C12" i="47"/>
  <c r="C5" i="47"/>
  <c r="C6" i="46"/>
  <c r="C7" i="46"/>
  <c r="C8" i="46"/>
  <c r="C9" i="46"/>
  <c r="C10" i="46"/>
  <c r="C11" i="46"/>
  <c r="C12" i="46"/>
  <c r="C5" i="46"/>
  <c r="C7" i="45"/>
  <c r="C8" i="45"/>
  <c r="C9" i="45"/>
  <c r="D5" i="38"/>
  <c r="E5" i="38"/>
  <c r="F5" i="38"/>
  <c r="F5" i="45" s="1"/>
  <c r="D6" i="38"/>
  <c r="E6" i="38"/>
  <c r="F6" i="38"/>
  <c r="D7" i="38"/>
  <c r="E7" i="38"/>
  <c r="F7" i="38"/>
  <c r="D8" i="38"/>
  <c r="E8" i="38"/>
  <c r="F8" i="38"/>
  <c r="D9" i="38"/>
  <c r="E9" i="38"/>
  <c r="F9" i="38"/>
  <c r="D10" i="38"/>
  <c r="E10" i="38"/>
  <c r="F10" i="38"/>
  <c r="D11" i="38"/>
  <c r="G11" i="38" s="1"/>
  <c r="E11" i="38"/>
  <c r="F11" i="38"/>
  <c r="D12" i="38"/>
  <c r="E12" i="38"/>
  <c r="F12" i="38"/>
  <c r="C6" i="38"/>
  <c r="C6" i="45" s="1"/>
  <c r="C7" i="38"/>
  <c r="C8" i="38"/>
  <c r="G8" i="38" s="1"/>
  <c r="C9" i="38"/>
  <c r="C10" i="38"/>
  <c r="C10" i="45" s="1"/>
  <c r="C11" i="38"/>
  <c r="C11" i="45" s="1"/>
  <c r="C12" i="38"/>
  <c r="C5" i="38"/>
  <c r="G5" i="38" s="1"/>
  <c r="U5" i="82"/>
  <c r="V5" i="82"/>
  <c r="U6" i="82"/>
  <c r="W6" i="82" s="1"/>
  <c r="Y6" i="82" s="1"/>
  <c r="V6" i="82"/>
  <c r="U7" i="82"/>
  <c r="V7" i="82"/>
  <c r="U8" i="82"/>
  <c r="V8" i="82"/>
  <c r="U9" i="82"/>
  <c r="V9" i="82"/>
  <c r="U10" i="82"/>
  <c r="W10" i="82" s="1"/>
  <c r="V10" i="82"/>
  <c r="U11" i="82"/>
  <c r="V11" i="82"/>
  <c r="W11" i="82" s="1"/>
  <c r="U12" i="82"/>
  <c r="V12" i="82"/>
  <c r="U13" i="82"/>
  <c r="V13" i="82"/>
  <c r="U14" i="82"/>
  <c r="W14" i="82" s="1"/>
  <c r="Y14" i="82" s="1"/>
  <c r="V14" i="82"/>
  <c r="U15" i="82"/>
  <c r="V15" i="82"/>
  <c r="W15" i="82" s="1"/>
  <c r="T6" i="82"/>
  <c r="T7" i="82"/>
  <c r="T8" i="82"/>
  <c r="T9" i="82"/>
  <c r="T10" i="82"/>
  <c r="T11" i="82"/>
  <c r="T12" i="82"/>
  <c r="T13" i="82"/>
  <c r="T14" i="82"/>
  <c r="T15" i="82"/>
  <c r="T5" i="82"/>
  <c r="G10" i="260"/>
  <c r="G11" i="260"/>
  <c r="G12" i="260"/>
  <c r="G13" i="260"/>
  <c r="G14" i="260"/>
  <c r="G15" i="260"/>
  <c r="G16" i="260"/>
  <c r="G17" i="260"/>
  <c r="G18" i="260"/>
  <c r="G19" i="260"/>
  <c r="G20" i="260"/>
  <c r="G21" i="260"/>
  <c r="G22" i="260"/>
  <c r="G23" i="260"/>
  <c r="G24" i="260"/>
  <c r="G25" i="260"/>
  <c r="G26" i="260"/>
  <c r="G27" i="260"/>
  <c r="G28" i="260"/>
  <c r="G29" i="260"/>
  <c r="G30" i="260"/>
  <c r="G31" i="260"/>
  <c r="G32" i="260"/>
  <c r="G33" i="260"/>
  <c r="G34" i="260"/>
  <c r="G35" i="260"/>
  <c r="G36" i="260"/>
  <c r="G37" i="260"/>
  <c r="G38" i="260"/>
  <c r="G39" i="260"/>
  <c r="G40" i="260"/>
  <c r="G9" i="260"/>
  <c r="N41" i="260"/>
  <c r="M41" i="260"/>
  <c r="L41" i="260"/>
  <c r="D14" i="34" s="1"/>
  <c r="K41" i="260"/>
  <c r="O40" i="260"/>
  <c r="F36" i="173" s="1"/>
  <c r="AB37" i="183" s="1"/>
  <c r="O39" i="260"/>
  <c r="F35" i="173" s="1"/>
  <c r="AB36" i="183" s="1"/>
  <c r="O38" i="260"/>
  <c r="F34" i="173" s="1"/>
  <c r="AB35" i="183" s="1"/>
  <c r="O37" i="260"/>
  <c r="F33" i="173" s="1"/>
  <c r="AB34" i="183" s="1"/>
  <c r="O36" i="260"/>
  <c r="F32" i="173" s="1"/>
  <c r="AB33" i="183" s="1"/>
  <c r="O35" i="260"/>
  <c r="F31" i="173" s="1"/>
  <c r="AB32" i="183" s="1"/>
  <c r="O34" i="260"/>
  <c r="F30" i="173" s="1"/>
  <c r="AB31" i="183" s="1"/>
  <c r="O33" i="260"/>
  <c r="F29" i="173" s="1"/>
  <c r="O32" i="260"/>
  <c r="F28" i="173" s="1"/>
  <c r="AB29" i="183" s="1"/>
  <c r="O31" i="260"/>
  <c r="F27" i="173" s="1"/>
  <c r="AB28" i="183" s="1"/>
  <c r="O30" i="260"/>
  <c r="F26" i="173" s="1"/>
  <c r="AB27" i="183" s="1"/>
  <c r="O29" i="260"/>
  <c r="F25" i="173" s="1"/>
  <c r="AB26" i="183" s="1"/>
  <c r="O28" i="260"/>
  <c r="F24" i="173" s="1"/>
  <c r="AB25" i="183" s="1"/>
  <c r="O27" i="260"/>
  <c r="F23" i="173" s="1"/>
  <c r="AB24" i="183" s="1"/>
  <c r="O26" i="260"/>
  <c r="F22" i="173" s="1"/>
  <c r="AB23" i="183" s="1"/>
  <c r="O25" i="260"/>
  <c r="F21" i="173" s="1"/>
  <c r="AB22" i="183" s="1"/>
  <c r="O24" i="260"/>
  <c r="F20" i="173" s="1"/>
  <c r="AB21" i="183" s="1"/>
  <c r="O23" i="260"/>
  <c r="F19" i="173" s="1"/>
  <c r="AB20" i="183" s="1"/>
  <c r="O22" i="260"/>
  <c r="F18" i="173" s="1"/>
  <c r="AB19" i="183" s="1"/>
  <c r="O21" i="260"/>
  <c r="F17" i="173" s="1"/>
  <c r="AB18" i="183" s="1"/>
  <c r="O20" i="260"/>
  <c r="F16" i="173" s="1"/>
  <c r="AB17" i="183" s="1"/>
  <c r="O19" i="260"/>
  <c r="F15" i="173" s="1"/>
  <c r="AB16" i="183" s="1"/>
  <c r="O18" i="260"/>
  <c r="F14" i="173" s="1"/>
  <c r="AB15" i="183" s="1"/>
  <c r="O17" i="260"/>
  <c r="F13" i="173" s="1"/>
  <c r="O16" i="260"/>
  <c r="F12" i="173" s="1"/>
  <c r="AB13" i="183" s="1"/>
  <c r="O15" i="260"/>
  <c r="F11" i="173" s="1"/>
  <c r="AB12" i="183" s="1"/>
  <c r="O14" i="260"/>
  <c r="F10" i="173" s="1"/>
  <c r="AB11" i="183" s="1"/>
  <c r="O13" i="260"/>
  <c r="F9" i="173" s="1"/>
  <c r="AB10" i="183" s="1"/>
  <c r="O12" i="260"/>
  <c r="F8" i="173" s="1"/>
  <c r="AB9" i="183" s="1"/>
  <c r="O11" i="260"/>
  <c r="F7" i="173" s="1"/>
  <c r="AB8" i="183" s="1"/>
  <c r="O10" i="260"/>
  <c r="F6" i="173" s="1"/>
  <c r="AB7" i="183" s="1"/>
  <c r="O9" i="260"/>
  <c r="F5" i="173" s="1"/>
  <c r="AB6" i="183" s="1"/>
  <c r="D38" i="238"/>
  <c r="D36" i="231"/>
  <c r="C36" i="231"/>
  <c r="C17" i="230" s="1"/>
  <c r="D17" i="230" s="1"/>
  <c r="E35" i="231"/>
  <c r="E34" i="231"/>
  <c r="E33" i="231"/>
  <c r="E32" i="231"/>
  <c r="E31" i="231"/>
  <c r="E30" i="231"/>
  <c r="E29" i="231"/>
  <c r="E28" i="231"/>
  <c r="E27" i="231"/>
  <c r="E26" i="231"/>
  <c r="E25" i="231"/>
  <c r="E24" i="231"/>
  <c r="E23" i="231"/>
  <c r="E22" i="231"/>
  <c r="E21" i="231"/>
  <c r="E20" i="231"/>
  <c r="E19" i="231"/>
  <c r="E18" i="231"/>
  <c r="E17" i="231"/>
  <c r="E16" i="231"/>
  <c r="E15" i="231"/>
  <c r="E14" i="231"/>
  <c r="E13" i="231"/>
  <c r="E12" i="231"/>
  <c r="E11" i="231"/>
  <c r="E10" i="231"/>
  <c r="E9" i="231"/>
  <c r="E8" i="231"/>
  <c r="E7" i="231"/>
  <c r="E6" i="231"/>
  <c r="E5" i="231"/>
  <c r="E4" i="231"/>
  <c r="D9" i="230"/>
  <c r="D8" i="230"/>
  <c r="D7" i="230"/>
  <c r="D6" i="230"/>
  <c r="D5" i="230"/>
  <c r="W13" i="82" l="1"/>
  <c r="Z13" i="82" s="1"/>
  <c r="W9" i="82"/>
  <c r="Z9" i="82" s="1"/>
  <c r="W5" i="82"/>
  <c r="Z5" i="82" s="1"/>
  <c r="Z15" i="82"/>
  <c r="Y15" i="82"/>
  <c r="W7" i="82"/>
  <c r="Z7" i="82" s="1"/>
  <c r="Z16" i="82"/>
  <c r="AA16" i="82" s="1"/>
  <c r="O41" i="260"/>
  <c r="F37" i="173" s="1"/>
  <c r="D13" i="34"/>
  <c r="D15" i="34" s="1"/>
  <c r="E36" i="231"/>
  <c r="F70" i="170"/>
  <c r="F5" i="240"/>
  <c r="F13" i="240"/>
  <c r="F21" i="240"/>
  <c r="F29" i="240"/>
  <c r="G6" i="228"/>
  <c r="G8" i="228"/>
  <c r="G10" i="228"/>
  <c r="G18" i="228"/>
  <c r="G22" i="228"/>
  <c r="G24" i="228"/>
  <c r="G26" i="228"/>
  <c r="G34" i="228"/>
  <c r="G35" i="228"/>
  <c r="F7" i="240"/>
  <c r="F15" i="240"/>
  <c r="F23" i="240"/>
  <c r="F31" i="240"/>
  <c r="G7" i="228"/>
  <c r="G17" i="228"/>
  <c r="G25" i="228"/>
  <c r="G27" i="228"/>
  <c r="G29" i="228"/>
  <c r="F12" i="240"/>
  <c r="F20" i="240"/>
  <c r="F28" i="240"/>
  <c r="G19" i="228"/>
  <c r="G21" i="228"/>
  <c r="F9" i="240"/>
  <c r="F17" i="240"/>
  <c r="F25" i="240"/>
  <c r="F33" i="240"/>
  <c r="D37" i="240"/>
  <c r="D36" i="228"/>
  <c r="G14" i="228"/>
  <c r="G16" i="228"/>
  <c r="G23" i="228"/>
  <c r="E37" i="240"/>
  <c r="F10" i="240"/>
  <c r="F18" i="240"/>
  <c r="F26" i="240"/>
  <c r="F34" i="240"/>
  <c r="G15" i="228"/>
  <c r="F36" i="228"/>
  <c r="G12" i="228"/>
  <c r="G30" i="228"/>
  <c r="G32" i="228"/>
  <c r="F8" i="240"/>
  <c r="F16" i="240"/>
  <c r="F24" i="240"/>
  <c r="F32" i="240"/>
  <c r="G33" i="228"/>
  <c r="G5" i="228"/>
  <c r="G20" i="228"/>
  <c r="F11" i="240"/>
  <c r="F19" i="240"/>
  <c r="F27" i="240"/>
  <c r="F35" i="240"/>
  <c r="C36" i="228"/>
  <c r="G4" i="228"/>
  <c r="G31" i="228"/>
  <c r="G9" i="228"/>
  <c r="G11" i="228"/>
  <c r="G13" i="228"/>
  <c r="G28" i="228"/>
  <c r="F6" i="240"/>
  <c r="F14" i="240"/>
  <c r="F22" i="240"/>
  <c r="F30" i="240"/>
  <c r="G6" i="38"/>
  <c r="G12" i="38"/>
  <c r="G10" i="38"/>
  <c r="C5" i="45"/>
  <c r="G5" i="45" s="1"/>
  <c r="W8" i="82"/>
  <c r="Z8" i="82" s="1"/>
  <c r="W12" i="82"/>
  <c r="Z12" i="82" s="1"/>
  <c r="G9" i="38"/>
  <c r="G7" i="38"/>
  <c r="C41" i="260"/>
  <c r="G41" i="260"/>
  <c r="Y11" i="82"/>
  <c r="Y10" i="82"/>
  <c r="AA10" i="82" s="1"/>
  <c r="Z10" i="82"/>
  <c r="Z14" i="82"/>
  <c r="AA14" i="82" s="1"/>
  <c r="Z11" i="82"/>
  <c r="Z6" i="82"/>
  <c r="AA6" i="82" s="1"/>
  <c r="Y13" i="82"/>
  <c r="AA13" i="82" s="1"/>
  <c r="Y9" i="82"/>
  <c r="AA9" i="82" s="1"/>
  <c r="F4" i="240"/>
  <c r="E36" i="228"/>
  <c r="O38" i="185"/>
  <c r="N38" i="185"/>
  <c r="C52" i="186" s="1"/>
  <c r="M38" i="185"/>
  <c r="L38" i="185"/>
  <c r="C51" i="186" s="1"/>
  <c r="K38" i="185"/>
  <c r="J38" i="185"/>
  <c r="C50" i="186" s="1"/>
  <c r="I38" i="185"/>
  <c r="H38" i="185"/>
  <c r="C49" i="186" s="1"/>
  <c r="G38" i="185"/>
  <c r="F38" i="185"/>
  <c r="E38" i="185"/>
  <c r="D38" i="185"/>
  <c r="C38" i="185"/>
  <c r="U38" i="184"/>
  <c r="C38" i="184"/>
  <c r="AJ37" i="184"/>
  <c r="AI37" i="184"/>
  <c r="AJ36" i="184"/>
  <c r="AI36" i="184"/>
  <c r="AJ35" i="184"/>
  <c r="AI35" i="184"/>
  <c r="AJ34" i="184"/>
  <c r="AI34" i="184"/>
  <c r="AJ33" i="184"/>
  <c r="AI33" i="184"/>
  <c r="AJ32" i="184"/>
  <c r="AI32" i="184"/>
  <c r="AJ31" i="184"/>
  <c r="AI31" i="184"/>
  <c r="AJ30" i="184"/>
  <c r="AI30" i="184"/>
  <c r="AJ29" i="184"/>
  <c r="AI29" i="184"/>
  <c r="AJ28" i="184"/>
  <c r="AI28" i="184"/>
  <c r="AJ27" i="184"/>
  <c r="AI27" i="184"/>
  <c r="AJ26" i="184"/>
  <c r="AI26" i="184"/>
  <c r="AJ25" i="184"/>
  <c r="AI25" i="184"/>
  <c r="AJ24" i="184"/>
  <c r="AI24" i="184"/>
  <c r="AJ23" i="184"/>
  <c r="AI23" i="184"/>
  <c r="AJ22" i="184"/>
  <c r="AI22" i="184"/>
  <c r="AJ21" i="184"/>
  <c r="AI21" i="184"/>
  <c r="AJ20" i="184"/>
  <c r="AI20" i="184"/>
  <c r="AJ19" i="184"/>
  <c r="AI19" i="184"/>
  <c r="AJ18" i="184"/>
  <c r="AI18" i="184"/>
  <c r="AJ17" i="184"/>
  <c r="AI17" i="184"/>
  <c r="AJ16" i="184"/>
  <c r="AI16" i="184"/>
  <c r="AJ15" i="184"/>
  <c r="AI15" i="184"/>
  <c r="AJ14" i="184"/>
  <c r="AI14" i="184"/>
  <c r="AJ13" i="184"/>
  <c r="AI13" i="184"/>
  <c r="AJ12" i="184"/>
  <c r="AI12" i="184"/>
  <c r="AJ11" i="184"/>
  <c r="AI11" i="184"/>
  <c r="AJ10" i="184"/>
  <c r="AI10" i="184"/>
  <c r="AJ9" i="184"/>
  <c r="AI9" i="184"/>
  <c r="AJ8" i="184"/>
  <c r="AI8" i="184"/>
  <c r="AJ7" i="184"/>
  <c r="AI7" i="184"/>
  <c r="AJ6" i="184"/>
  <c r="AI6" i="184"/>
  <c r="M38" i="183"/>
  <c r="K38" i="183"/>
  <c r="I38" i="183"/>
  <c r="G38" i="183"/>
  <c r="E38" i="183"/>
  <c r="C38" i="183"/>
  <c r="Y21" i="180"/>
  <c r="X21" i="180"/>
  <c r="AA38" i="183"/>
  <c r="D37" i="173"/>
  <c r="D27" i="172" s="1"/>
  <c r="C37" i="173"/>
  <c r="C27" i="172" s="1"/>
  <c r="E27" i="172"/>
  <c r="F16" i="168"/>
  <c r="F15" i="168"/>
  <c r="F14" i="168"/>
  <c r="F13" i="168"/>
  <c r="F12" i="168"/>
  <c r="F11" i="168"/>
  <c r="F10" i="168"/>
  <c r="F9" i="168"/>
  <c r="F8" i="168"/>
  <c r="F7" i="168"/>
  <c r="D5" i="168"/>
  <c r="F5" i="168" s="1"/>
  <c r="B5" i="168"/>
  <c r="B6" i="168" s="1"/>
  <c r="B7" i="168" s="1"/>
  <c r="F4" i="168"/>
  <c r="E75" i="146"/>
  <c r="D75" i="146"/>
  <c r="D37" i="145"/>
  <c r="D27" i="135" s="1"/>
  <c r="C37" i="145"/>
  <c r="C27" i="135" s="1"/>
  <c r="E36" i="145"/>
  <c r="E35" i="145"/>
  <c r="E34" i="145"/>
  <c r="E33" i="145"/>
  <c r="E32" i="145"/>
  <c r="E31" i="145"/>
  <c r="E30" i="145"/>
  <c r="E29" i="145"/>
  <c r="E28" i="145"/>
  <c r="E27" i="145"/>
  <c r="E26" i="145"/>
  <c r="E25" i="145"/>
  <c r="E24" i="145"/>
  <c r="E23" i="145"/>
  <c r="E22" i="145"/>
  <c r="E21" i="145"/>
  <c r="E20" i="145"/>
  <c r="E19" i="145"/>
  <c r="E18" i="145"/>
  <c r="E17" i="145"/>
  <c r="E16" i="145"/>
  <c r="E15" i="145"/>
  <c r="E14" i="145"/>
  <c r="E13" i="145"/>
  <c r="E12" i="145"/>
  <c r="E11" i="145"/>
  <c r="E10" i="145"/>
  <c r="E9" i="145"/>
  <c r="E8" i="145"/>
  <c r="E7" i="145"/>
  <c r="E6" i="145"/>
  <c r="E5" i="145"/>
  <c r="E26" i="135"/>
  <c r="E25" i="135"/>
  <c r="E24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E11" i="135"/>
  <c r="E10" i="135"/>
  <c r="E9" i="135"/>
  <c r="E8" i="135"/>
  <c r="E7" i="135"/>
  <c r="E6" i="135"/>
  <c r="E5" i="135"/>
  <c r="E4" i="135"/>
  <c r="Y38" i="134"/>
  <c r="X38" i="134"/>
  <c r="W38" i="134"/>
  <c r="V38" i="134"/>
  <c r="U38" i="134"/>
  <c r="T38" i="134"/>
  <c r="S38" i="134"/>
  <c r="R38" i="134"/>
  <c r="Q38" i="134"/>
  <c r="P38" i="134"/>
  <c r="L38" i="134"/>
  <c r="K38" i="134"/>
  <c r="J38" i="134"/>
  <c r="I38" i="134"/>
  <c r="H38" i="134"/>
  <c r="G38" i="134"/>
  <c r="F38" i="134"/>
  <c r="E38" i="134"/>
  <c r="D38" i="134"/>
  <c r="C38" i="134"/>
  <c r="AA37" i="134"/>
  <c r="Z37" i="134"/>
  <c r="AA36" i="134"/>
  <c r="Z36" i="134"/>
  <c r="AA35" i="134"/>
  <c r="Z35" i="134"/>
  <c r="AA34" i="134"/>
  <c r="Z34" i="134"/>
  <c r="AA33" i="134"/>
  <c r="Z33" i="134"/>
  <c r="AA32" i="134"/>
  <c r="Z32" i="134"/>
  <c r="AA31" i="134"/>
  <c r="Z31" i="134"/>
  <c r="AA30" i="134"/>
  <c r="Z30" i="134"/>
  <c r="AA29" i="134"/>
  <c r="Z29" i="134"/>
  <c r="AA28" i="134"/>
  <c r="Z28" i="134"/>
  <c r="AA27" i="134"/>
  <c r="Z27" i="134"/>
  <c r="AA26" i="134"/>
  <c r="Z26" i="134"/>
  <c r="AA25" i="134"/>
  <c r="Z25" i="134"/>
  <c r="AA24" i="134"/>
  <c r="Z24" i="134"/>
  <c r="AA23" i="134"/>
  <c r="Z23" i="134"/>
  <c r="AA22" i="134"/>
  <c r="Z22" i="134"/>
  <c r="AA21" i="134"/>
  <c r="Z21" i="134"/>
  <c r="AA20" i="134"/>
  <c r="Z20" i="134"/>
  <c r="AA19" i="134"/>
  <c r="Z19" i="134"/>
  <c r="AA18" i="134"/>
  <c r="Z18" i="134"/>
  <c r="AA17" i="134"/>
  <c r="Z17" i="134"/>
  <c r="AA16" i="134"/>
  <c r="Z16" i="134"/>
  <c r="AA15" i="134"/>
  <c r="Z15" i="134"/>
  <c r="AA14" i="134"/>
  <c r="Z14" i="134"/>
  <c r="AA13" i="134"/>
  <c r="Z13" i="134"/>
  <c r="AA12" i="134"/>
  <c r="Z12" i="134"/>
  <c r="AA11" i="134"/>
  <c r="Z11" i="134"/>
  <c r="AA10" i="134"/>
  <c r="Z10" i="134"/>
  <c r="AA9" i="134"/>
  <c r="Z9" i="134"/>
  <c r="AA8" i="134"/>
  <c r="Z8" i="134"/>
  <c r="AA7" i="134"/>
  <c r="Z7" i="134"/>
  <c r="AA6" i="134"/>
  <c r="Z6" i="134"/>
  <c r="E37" i="133"/>
  <c r="E26" i="140" s="1"/>
  <c r="D37" i="133"/>
  <c r="D26" i="140" s="1"/>
  <c r="C37" i="133"/>
  <c r="C26" i="140" s="1"/>
  <c r="W16" i="131"/>
  <c r="V16" i="131"/>
  <c r="T6" i="131"/>
  <c r="T7" i="131" s="1"/>
  <c r="T8" i="131" s="1"/>
  <c r="T9" i="131" s="1"/>
  <c r="T10" i="131" s="1"/>
  <c r="T11" i="131" s="1"/>
  <c r="T12" i="131" s="1"/>
  <c r="T13" i="131" s="1"/>
  <c r="T14" i="131" s="1"/>
  <c r="Z32" i="117"/>
  <c r="Z27" i="117" s="1"/>
  <c r="Y32" i="117"/>
  <c r="Y27" i="117" s="1"/>
  <c r="Z31" i="117"/>
  <c r="Y31" i="117"/>
  <c r="Z32" i="116"/>
  <c r="Y32" i="116"/>
  <c r="Z31" i="116"/>
  <c r="Y31" i="116"/>
  <c r="P37" i="105"/>
  <c r="H37" i="105"/>
  <c r="P36" i="105"/>
  <c r="L36" i="105"/>
  <c r="H36" i="105"/>
  <c r="P35" i="105"/>
  <c r="L35" i="105"/>
  <c r="H35" i="105"/>
  <c r="P34" i="105"/>
  <c r="L34" i="105"/>
  <c r="H34" i="105"/>
  <c r="P33" i="105"/>
  <c r="L33" i="105"/>
  <c r="P32" i="105"/>
  <c r="L32" i="105"/>
  <c r="H32" i="105"/>
  <c r="P31" i="105"/>
  <c r="L31" i="105"/>
  <c r="H31" i="105"/>
  <c r="P30" i="105"/>
  <c r="L30" i="105"/>
  <c r="H30" i="105"/>
  <c r="P29" i="105"/>
  <c r="L29" i="105"/>
  <c r="H29" i="105"/>
  <c r="P28" i="105"/>
  <c r="L28" i="105"/>
  <c r="H28" i="105"/>
  <c r="P27" i="105"/>
  <c r="L27" i="105"/>
  <c r="H27" i="105"/>
  <c r="P26" i="105"/>
  <c r="L26" i="105"/>
  <c r="H26" i="105"/>
  <c r="P25" i="105"/>
  <c r="L25" i="105"/>
  <c r="H25" i="105"/>
  <c r="P24" i="105"/>
  <c r="L24" i="105"/>
  <c r="H24" i="105"/>
  <c r="P23" i="105"/>
  <c r="L23" i="105"/>
  <c r="H23" i="105"/>
  <c r="P22" i="105"/>
  <c r="L22" i="105"/>
  <c r="H22" i="105"/>
  <c r="P21" i="105"/>
  <c r="L21" i="105"/>
  <c r="H21" i="105"/>
  <c r="P20" i="105"/>
  <c r="L20" i="105"/>
  <c r="H20" i="105"/>
  <c r="P19" i="105"/>
  <c r="L19" i="105"/>
  <c r="H19" i="105"/>
  <c r="P18" i="105"/>
  <c r="L18" i="105"/>
  <c r="H18" i="105"/>
  <c r="P17" i="105"/>
  <c r="L17" i="105"/>
  <c r="H17" i="105"/>
  <c r="P16" i="105"/>
  <c r="L16" i="105"/>
  <c r="H16" i="105"/>
  <c r="P15" i="105"/>
  <c r="L15" i="105"/>
  <c r="H15" i="105"/>
  <c r="P14" i="105"/>
  <c r="L14" i="105"/>
  <c r="H14" i="105"/>
  <c r="P13" i="105"/>
  <c r="L13" i="105"/>
  <c r="H13" i="105"/>
  <c r="P12" i="105"/>
  <c r="L12" i="105"/>
  <c r="H12" i="105"/>
  <c r="P11" i="105"/>
  <c r="L11" i="105"/>
  <c r="H11" i="105"/>
  <c r="P10" i="105"/>
  <c r="L10" i="105"/>
  <c r="H10" i="105"/>
  <c r="P9" i="105"/>
  <c r="L9" i="105"/>
  <c r="H9" i="105"/>
  <c r="P8" i="105"/>
  <c r="L8" i="105"/>
  <c r="H8" i="105"/>
  <c r="P7" i="105"/>
  <c r="L7" i="105"/>
  <c r="H7" i="105"/>
  <c r="P6" i="105"/>
  <c r="L6" i="105"/>
  <c r="H6" i="105"/>
  <c r="P5" i="105"/>
  <c r="L5" i="105"/>
  <c r="H5" i="105"/>
  <c r="F12" i="47"/>
  <c r="G11" i="47"/>
  <c r="F11" i="47"/>
  <c r="G10" i="47"/>
  <c r="F10" i="47"/>
  <c r="E10" i="47"/>
  <c r="G9" i="47"/>
  <c r="F9" i="47"/>
  <c r="E9" i="47"/>
  <c r="G8" i="47"/>
  <c r="F8" i="47"/>
  <c r="E8" i="47"/>
  <c r="G7" i="47"/>
  <c r="F7" i="47"/>
  <c r="E7" i="47"/>
  <c r="G6" i="47"/>
  <c r="F6" i="47"/>
  <c r="E6" i="47"/>
  <c r="G5" i="47"/>
  <c r="E5" i="47"/>
  <c r="G11" i="46"/>
  <c r="F11" i="46"/>
  <c r="G10" i="46"/>
  <c r="F10" i="46"/>
  <c r="E10" i="46"/>
  <c r="G9" i="46"/>
  <c r="F9" i="46"/>
  <c r="E9" i="46"/>
  <c r="G8" i="46"/>
  <c r="F8" i="46"/>
  <c r="E8" i="46"/>
  <c r="G7" i="46"/>
  <c r="F7" i="46"/>
  <c r="E7" i="46"/>
  <c r="G6" i="46"/>
  <c r="F6" i="46"/>
  <c r="E6" i="46"/>
  <c r="G5" i="46"/>
  <c r="E5" i="46"/>
  <c r="G11" i="45"/>
  <c r="F11" i="45"/>
  <c r="E11" i="45"/>
  <c r="G10" i="45"/>
  <c r="F10" i="45"/>
  <c r="E10" i="45"/>
  <c r="G9" i="45"/>
  <c r="F9" i="45"/>
  <c r="E9" i="45"/>
  <c r="G8" i="45"/>
  <c r="E8" i="45"/>
  <c r="G7" i="45"/>
  <c r="G6" i="45"/>
  <c r="C14" i="47"/>
  <c r="F12" i="41"/>
  <c r="F11" i="41"/>
  <c r="E11" i="41"/>
  <c r="G10" i="41"/>
  <c r="F10" i="41"/>
  <c r="E10" i="41"/>
  <c r="G9" i="41"/>
  <c r="E9" i="41"/>
  <c r="G8" i="41"/>
  <c r="F8" i="41"/>
  <c r="E8" i="41"/>
  <c r="G7" i="41"/>
  <c r="F7" i="41"/>
  <c r="E7" i="41"/>
  <c r="G6" i="41"/>
  <c r="F6" i="41"/>
  <c r="E6" i="41"/>
  <c r="G5" i="41"/>
  <c r="E5" i="41"/>
  <c r="G11" i="39"/>
  <c r="F11" i="39"/>
  <c r="E11" i="39"/>
  <c r="G10" i="39"/>
  <c r="F10" i="39"/>
  <c r="E10" i="39"/>
  <c r="G9" i="39"/>
  <c r="F9" i="39"/>
  <c r="G8" i="39"/>
  <c r="F8" i="39"/>
  <c r="E8" i="39"/>
  <c r="G7" i="39"/>
  <c r="F7" i="39"/>
  <c r="E7" i="39"/>
  <c r="G6" i="39"/>
  <c r="F6" i="39"/>
  <c r="E6" i="39"/>
  <c r="G5" i="39"/>
  <c r="E5" i="39"/>
  <c r="C38" i="91"/>
  <c r="I40" i="260"/>
  <c r="D40" i="260"/>
  <c r="H40" i="260" s="1"/>
  <c r="I39" i="260"/>
  <c r="D39" i="260"/>
  <c r="H39" i="260" s="1"/>
  <c r="I38" i="260"/>
  <c r="I37" i="260"/>
  <c r="D37" i="260"/>
  <c r="H37" i="260" s="1"/>
  <c r="I36" i="260"/>
  <c r="I34" i="260"/>
  <c r="D33" i="260"/>
  <c r="H33" i="260" s="1"/>
  <c r="I32" i="260"/>
  <c r="D32" i="260"/>
  <c r="H32" i="260" s="1"/>
  <c r="I31" i="260"/>
  <c r="D31" i="260"/>
  <c r="H31" i="260" s="1"/>
  <c r="I30" i="260"/>
  <c r="I29" i="260"/>
  <c r="D29" i="260"/>
  <c r="H29" i="260" s="1"/>
  <c r="I28" i="260"/>
  <c r="I26" i="260"/>
  <c r="D25" i="260"/>
  <c r="H25" i="260" s="1"/>
  <c r="I24" i="260"/>
  <c r="D24" i="260"/>
  <c r="H24" i="260" s="1"/>
  <c r="I23" i="260"/>
  <c r="D23" i="260"/>
  <c r="H23" i="260" s="1"/>
  <c r="I22" i="260"/>
  <c r="I21" i="260"/>
  <c r="D21" i="260"/>
  <c r="H21" i="260" s="1"/>
  <c r="I20" i="260"/>
  <c r="I18" i="260"/>
  <c r="D17" i="260"/>
  <c r="H17" i="260" s="1"/>
  <c r="I16" i="260"/>
  <c r="D16" i="260"/>
  <c r="H16" i="260" s="1"/>
  <c r="I15" i="260"/>
  <c r="D15" i="260"/>
  <c r="H15" i="260" s="1"/>
  <c r="I14" i="260"/>
  <c r="I13" i="260"/>
  <c r="D13" i="260"/>
  <c r="H13" i="260" s="1"/>
  <c r="I12" i="260"/>
  <c r="I10" i="260"/>
  <c r="D9" i="260"/>
  <c r="H9" i="260" s="1"/>
  <c r="G41" i="32"/>
  <c r="T3" i="82"/>
  <c r="E15" i="27"/>
  <c r="E13" i="27"/>
  <c r="E12" i="27"/>
  <c r="E11" i="27"/>
  <c r="E10" i="27"/>
  <c r="E9" i="27"/>
  <c r="E8" i="27"/>
  <c r="E7" i="27"/>
  <c r="E6" i="27"/>
  <c r="E5" i="27"/>
  <c r="E4" i="27"/>
  <c r="O2" i="66"/>
  <c r="N2" i="66"/>
  <c r="M2" i="66"/>
  <c r="L2" i="66"/>
  <c r="H16" i="53"/>
  <c r="H13" i="53"/>
  <c r="H12" i="53"/>
  <c r="H11" i="53"/>
  <c r="H10" i="53"/>
  <c r="H9" i="53"/>
  <c r="H8" i="53"/>
  <c r="H7" i="53"/>
  <c r="H6" i="53"/>
  <c r="H5" i="53"/>
  <c r="H19" i="51"/>
  <c r="H14" i="51"/>
  <c r="H9" i="51"/>
  <c r="H8" i="51"/>
  <c r="H7" i="51"/>
  <c r="H6" i="51"/>
  <c r="H5" i="51"/>
  <c r="F27" i="14"/>
  <c r="E27" i="14"/>
  <c r="D27" i="14"/>
  <c r="C27" i="14"/>
  <c r="B1048576" i="1"/>
  <c r="G15" i="1"/>
  <c r="G14" i="1"/>
  <c r="G13" i="1"/>
  <c r="G12" i="1"/>
  <c r="G11" i="1"/>
  <c r="G10" i="1"/>
  <c r="G9" i="1"/>
  <c r="G8" i="1"/>
  <c r="G7" i="1"/>
  <c r="G6" i="1"/>
  <c r="G5" i="1"/>
  <c r="G4" i="1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C53" i="186" l="1"/>
  <c r="D50" i="186" s="1"/>
  <c r="AA15" i="82"/>
  <c r="Y5" i="82"/>
  <c r="AA5" i="82" s="1"/>
  <c r="Y7" i="82"/>
  <c r="AA7" i="82" s="1"/>
  <c r="Y8" i="82"/>
  <c r="AA8" i="82" s="1"/>
  <c r="AB38" i="183"/>
  <c r="R36" i="182"/>
  <c r="T4" i="182" s="1"/>
  <c r="T5" i="182" s="1"/>
  <c r="T6" i="182" s="1"/>
  <c r="T7" i="182" s="1"/>
  <c r="T8" i="182" s="1"/>
  <c r="T9" i="182" s="1"/>
  <c r="T10" i="182" s="1"/>
  <c r="T11" i="182" s="1"/>
  <c r="T12" i="182" s="1"/>
  <c r="T13" i="182" s="1"/>
  <c r="T14" i="182" s="1"/>
  <c r="T15" i="182" s="1"/>
  <c r="T16" i="182" s="1"/>
  <c r="T17" i="182" s="1"/>
  <c r="T18" i="182" s="1"/>
  <c r="T19" i="182" s="1"/>
  <c r="T20" i="182" s="1"/>
  <c r="T21" i="182" s="1"/>
  <c r="T22" i="182" s="1"/>
  <c r="T23" i="182" s="1"/>
  <c r="T24" i="182" s="1"/>
  <c r="T25" i="182" s="1"/>
  <c r="T26" i="182" s="1"/>
  <c r="T27" i="182" s="1"/>
  <c r="T28" i="182" s="1"/>
  <c r="T29" i="182" s="1"/>
  <c r="T30" i="182" s="1"/>
  <c r="T31" i="182" s="1"/>
  <c r="T32" i="182" s="1"/>
  <c r="T33" i="182" s="1"/>
  <c r="T34" i="182" s="1"/>
  <c r="AJ38" i="184"/>
  <c r="AI38" i="184"/>
  <c r="D6" i="168"/>
  <c r="F6" i="168" s="1"/>
  <c r="G67" i="170"/>
  <c r="G68" i="170"/>
  <c r="H69" i="170" s="1"/>
  <c r="G63" i="170"/>
  <c r="G64" i="170"/>
  <c r="G65" i="170"/>
  <c r="G66" i="170"/>
  <c r="F75" i="146"/>
  <c r="H35" i="91"/>
  <c r="W34" i="105" s="1"/>
  <c r="X34" i="105" s="1"/>
  <c r="H31" i="91"/>
  <c r="W30" i="105" s="1"/>
  <c r="X30" i="105" s="1"/>
  <c r="E27" i="135"/>
  <c r="E37" i="145"/>
  <c r="Z38" i="134"/>
  <c r="AA38" i="134"/>
  <c r="F5" i="31"/>
  <c r="F13" i="31"/>
  <c r="F21" i="31"/>
  <c r="F29" i="31"/>
  <c r="G5" i="32"/>
  <c r="G7" i="32"/>
  <c r="G9" i="32"/>
  <c r="G11" i="32"/>
  <c r="G13" i="32"/>
  <c r="G17" i="32"/>
  <c r="G21" i="32"/>
  <c r="G23" i="32"/>
  <c r="G25" i="32"/>
  <c r="G27" i="32"/>
  <c r="F8" i="31"/>
  <c r="F16" i="31"/>
  <c r="F24" i="31"/>
  <c r="F32" i="31"/>
  <c r="H12" i="22"/>
  <c r="G17" i="21"/>
  <c r="H9" i="22"/>
  <c r="F9" i="31"/>
  <c r="F17" i="31"/>
  <c r="F25" i="31"/>
  <c r="F33" i="31"/>
  <c r="G10" i="32"/>
  <c r="G26" i="32"/>
  <c r="F11" i="31"/>
  <c r="F19" i="31"/>
  <c r="F27" i="31"/>
  <c r="F35" i="31"/>
  <c r="G33" i="32"/>
  <c r="K28" i="91"/>
  <c r="L28" i="91" s="1"/>
  <c r="H6" i="107"/>
  <c r="U10" i="108" s="1"/>
  <c r="E14" i="21"/>
  <c r="G38" i="79"/>
  <c r="F6" i="31"/>
  <c r="F14" i="31"/>
  <c r="F22" i="31"/>
  <c r="F30" i="31"/>
  <c r="H15" i="91"/>
  <c r="W14" i="105" s="1"/>
  <c r="X14" i="105" s="1"/>
  <c r="G29" i="32"/>
  <c r="G9" i="21"/>
  <c r="I38" i="79"/>
  <c r="G30" i="32"/>
  <c r="G14" i="32"/>
  <c r="K12" i="91"/>
  <c r="L12" i="91" s="1"/>
  <c r="G7" i="21"/>
  <c r="H38" i="79"/>
  <c r="G28" i="32"/>
  <c r="H5" i="22"/>
  <c r="G14" i="22"/>
  <c r="D38" i="79"/>
  <c r="G22" i="32"/>
  <c r="K34" i="91"/>
  <c r="L34" i="91" s="1"/>
  <c r="H6" i="22"/>
  <c r="E38" i="79"/>
  <c r="M38" i="79"/>
  <c r="H36" i="91"/>
  <c r="W35" i="105" s="1"/>
  <c r="X35" i="105" s="1"/>
  <c r="D49" i="186"/>
  <c r="C38" i="79"/>
  <c r="K18" i="91"/>
  <c r="L18" i="91" s="1"/>
  <c r="H21" i="91"/>
  <c r="W20" i="105" s="1"/>
  <c r="X20" i="105" s="1"/>
  <c r="H23" i="91"/>
  <c r="W22" i="105" s="1"/>
  <c r="X22" i="105" s="1"/>
  <c r="H27" i="91"/>
  <c r="W26" i="105" s="1"/>
  <c r="X26" i="105" s="1"/>
  <c r="H37" i="91"/>
  <c r="W36" i="105" s="1"/>
  <c r="X36" i="105" s="1"/>
  <c r="G11" i="21"/>
  <c r="D14" i="21"/>
  <c r="F14" i="22"/>
  <c r="K10" i="91"/>
  <c r="L10" i="91" s="1"/>
  <c r="K20" i="91"/>
  <c r="L20" i="91" s="1"/>
  <c r="D38" i="91"/>
  <c r="H11" i="91"/>
  <c r="W10" i="105" s="1"/>
  <c r="X10" i="105" s="1"/>
  <c r="G36" i="228"/>
  <c r="E37" i="32"/>
  <c r="L38" i="79"/>
  <c r="D14" i="22"/>
  <c r="N37" i="79"/>
  <c r="F38" i="79"/>
  <c r="F7" i="31"/>
  <c r="F15" i="31"/>
  <c r="F23" i="31"/>
  <c r="F31" i="31"/>
  <c r="G12" i="32"/>
  <c r="G19" i="32"/>
  <c r="H13" i="91"/>
  <c r="W12" i="105" s="1"/>
  <c r="X12" i="105" s="1"/>
  <c r="H19" i="91"/>
  <c r="W18" i="105" s="1"/>
  <c r="X18" i="105" s="1"/>
  <c r="K26" i="91"/>
  <c r="L26" i="91" s="1"/>
  <c r="H29" i="91"/>
  <c r="W28" i="105" s="1"/>
  <c r="X28" i="105" s="1"/>
  <c r="K36" i="91"/>
  <c r="L36" i="91" s="1"/>
  <c r="D37" i="32"/>
  <c r="H7" i="91"/>
  <c r="W6" i="105" s="1"/>
  <c r="X6" i="105" s="1"/>
  <c r="K38" i="79"/>
  <c r="G35" i="32"/>
  <c r="H20" i="91"/>
  <c r="W19" i="105" s="1"/>
  <c r="X19" i="105" s="1"/>
  <c r="G12" i="21"/>
  <c r="F14" i="21"/>
  <c r="E14" i="22"/>
  <c r="H17" i="22"/>
  <c r="G6" i="32"/>
  <c r="H12" i="91"/>
  <c r="W11" i="105" s="1"/>
  <c r="X11" i="105" s="1"/>
  <c r="H28" i="91"/>
  <c r="W27" i="105" s="1"/>
  <c r="X27" i="105" s="1"/>
  <c r="C37" i="31"/>
  <c r="H15" i="22"/>
  <c r="C14" i="22"/>
  <c r="D37" i="31"/>
  <c r="C37" i="32"/>
  <c r="G15" i="21"/>
  <c r="C14" i="21"/>
  <c r="G6" i="21"/>
  <c r="G5" i="21"/>
  <c r="H7" i="22"/>
  <c r="F10" i="31"/>
  <c r="F18" i="31"/>
  <c r="F26" i="31"/>
  <c r="F34" i="31"/>
  <c r="G8" i="32"/>
  <c r="G15" i="32"/>
  <c r="G24" i="32"/>
  <c r="G31" i="32"/>
  <c r="D12" i="260"/>
  <c r="H12" i="260" s="1"/>
  <c r="H9" i="91"/>
  <c r="W8" i="105" s="1"/>
  <c r="X8" i="105" s="1"/>
  <c r="D20" i="260"/>
  <c r="H20" i="260" s="1"/>
  <c r="H17" i="91"/>
  <c r="W16" i="105" s="1"/>
  <c r="X16" i="105" s="1"/>
  <c r="D28" i="260"/>
  <c r="H28" i="260" s="1"/>
  <c r="H25" i="91"/>
  <c r="W24" i="105" s="1"/>
  <c r="X24" i="105" s="1"/>
  <c r="D36" i="260"/>
  <c r="H36" i="260" s="1"/>
  <c r="H33" i="91"/>
  <c r="W32" i="105" s="1"/>
  <c r="X32" i="105" s="1"/>
  <c r="I9" i="260"/>
  <c r="K6" i="91"/>
  <c r="G38" i="91"/>
  <c r="H6" i="91"/>
  <c r="W5" i="105" s="1"/>
  <c r="X5" i="105" s="1"/>
  <c r="I17" i="260"/>
  <c r="K14" i="91"/>
  <c r="L14" i="91" s="1"/>
  <c r="H14" i="91"/>
  <c r="W13" i="105" s="1"/>
  <c r="X13" i="105" s="1"/>
  <c r="D27" i="260"/>
  <c r="H27" i="260" s="1"/>
  <c r="D35" i="260"/>
  <c r="H35" i="260" s="1"/>
  <c r="H16" i="22"/>
  <c r="G16" i="32"/>
  <c r="G32" i="32"/>
  <c r="E37" i="31"/>
  <c r="D11" i="260"/>
  <c r="H11" i="260" s="1"/>
  <c r="D19" i="260"/>
  <c r="H19" i="260" s="1"/>
  <c r="I25" i="260"/>
  <c r="K22" i="91"/>
  <c r="L22" i="91" s="1"/>
  <c r="H22" i="91"/>
  <c r="W21" i="105" s="1"/>
  <c r="X21" i="105" s="1"/>
  <c r="I33" i="260"/>
  <c r="K30" i="91"/>
  <c r="L30" i="91" s="1"/>
  <c r="H30" i="91"/>
  <c r="W29" i="105" s="1"/>
  <c r="X29" i="105" s="1"/>
  <c r="G8" i="21"/>
  <c r="H8" i="22"/>
  <c r="H11" i="22"/>
  <c r="F37" i="32"/>
  <c r="G18" i="32"/>
  <c r="G34" i="32"/>
  <c r="D10" i="260"/>
  <c r="H10" i="260" s="1"/>
  <c r="K7" i="91"/>
  <c r="L7" i="91" s="1"/>
  <c r="I11" i="260"/>
  <c r="H8" i="91"/>
  <c r="W7" i="105" s="1"/>
  <c r="X7" i="105" s="1"/>
  <c r="K9" i="91"/>
  <c r="L9" i="91" s="1"/>
  <c r="D14" i="260"/>
  <c r="H14" i="260" s="1"/>
  <c r="K11" i="91"/>
  <c r="L11" i="91" s="1"/>
  <c r="D18" i="260"/>
  <c r="H18" i="260" s="1"/>
  <c r="K15" i="91"/>
  <c r="L15" i="91" s="1"/>
  <c r="I19" i="260"/>
  <c r="H16" i="91"/>
  <c r="W15" i="105" s="1"/>
  <c r="X15" i="105" s="1"/>
  <c r="K17" i="91"/>
  <c r="L17" i="91" s="1"/>
  <c r="D22" i="260"/>
  <c r="H22" i="260" s="1"/>
  <c r="K19" i="91"/>
  <c r="L19" i="91" s="1"/>
  <c r="D26" i="260"/>
  <c r="H26" i="260" s="1"/>
  <c r="K23" i="91"/>
  <c r="L23" i="91" s="1"/>
  <c r="I27" i="260"/>
  <c r="H24" i="91"/>
  <c r="W23" i="105" s="1"/>
  <c r="X23" i="105" s="1"/>
  <c r="K25" i="91"/>
  <c r="L25" i="91" s="1"/>
  <c r="D30" i="260"/>
  <c r="H30" i="260" s="1"/>
  <c r="K27" i="91"/>
  <c r="L27" i="91" s="1"/>
  <c r="D34" i="260"/>
  <c r="H34" i="260" s="1"/>
  <c r="K31" i="91"/>
  <c r="L31" i="91" s="1"/>
  <c r="I35" i="260"/>
  <c r="H32" i="91"/>
  <c r="W31" i="105" s="1"/>
  <c r="X31" i="105" s="1"/>
  <c r="K33" i="91"/>
  <c r="L33" i="91" s="1"/>
  <c r="D38" i="260"/>
  <c r="H38" i="260" s="1"/>
  <c r="K35" i="91"/>
  <c r="L35" i="91" s="1"/>
  <c r="D38" i="20"/>
  <c r="G16" i="21"/>
  <c r="F12" i="31"/>
  <c r="F20" i="31"/>
  <c r="F28" i="31"/>
  <c r="F36" i="31"/>
  <c r="G20" i="32"/>
  <c r="G36" i="32"/>
  <c r="K8" i="91"/>
  <c r="L8" i="91" s="1"/>
  <c r="K16" i="91"/>
  <c r="L16" i="91" s="1"/>
  <c r="K24" i="91"/>
  <c r="L24" i="91" s="1"/>
  <c r="K32" i="91"/>
  <c r="L32" i="91" s="1"/>
  <c r="G14" i="47"/>
  <c r="D8" i="34" s="1"/>
  <c r="K13" i="91"/>
  <c r="L13" i="91" s="1"/>
  <c r="K21" i="91"/>
  <c r="L21" i="91" s="1"/>
  <c r="K29" i="91"/>
  <c r="L29" i="91" s="1"/>
  <c r="K37" i="91"/>
  <c r="L37" i="91" s="1"/>
  <c r="H10" i="91"/>
  <c r="W9" i="105" s="1"/>
  <c r="X9" i="105" s="1"/>
  <c r="H18" i="91"/>
  <c r="W17" i="105" s="1"/>
  <c r="X17" i="105" s="1"/>
  <c r="H26" i="91"/>
  <c r="W25" i="105" s="1"/>
  <c r="X25" i="105" s="1"/>
  <c r="H34" i="91"/>
  <c r="W33" i="105" s="1"/>
  <c r="X33" i="105" s="1"/>
  <c r="E70" i="170"/>
  <c r="F18" i="168"/>
  <c r="D70" i="170"/>
  <c r="E14" i="41"/>
  <c r="E14" i="47"/>
  <c r="C14" i="46"/>
  <c r="G14" i="46" s="1"/>
  <c r="Y12" i="82"/>
  <c r="AA12" i="82" s="1"/>
  <c r="D37" i="25"/>
  <c r="D21" i="27" s="1"/>
  <c r="V17" i="82" s="1"/>
  <c r="AA11" i="82"/>
  <c r="D51" i="186" l="1"/>
  <c r="D52" i="186"/>
  <c r="H64" i="170"/>
  <c r="H67" i="170"/>
  <c r="H66" i="170"/>
  <c r="H68" i="170"/>
  <c r="H65" i="170"/>
  <c r="C14" i="45"/>
  <c r="C8" i="34"/>
  <c r="T49" i="160"/>
  <c r="S49" i="160"/>
  <c r="G14" i="21"/>
  <c r="G37" i="32"/>
  <c r="H6" i="125"/>
  <c r="U9" i="113" s="1"/>
  <c r="F37" i="31"/>
  <c r="D41" i="260"/>
  <c r="H41" i="260" s="1"/>
  <c r="F23" i="22"/>
  <c r="I41" i="260"/>
  <c r="M8" i="89"/>
  <c r="H38" i="91"/>
  <c r="K38" i="91"/>
  <c r="L6" i="91"/>
  <c r="H14" i="22"/>
  <c r="D23" i="22"/>
  <c r="C23" i="22"/>
  <c r="E23" i="22"/>
  <c r="G13" i="38"/>
  <c r="G23" i="22"/>
  <c r="G70" i="170"/>
  <c r="H70" i="170" s="1"/>
  <c r="E14" i="46"/>
  <c r="G14" i="45" l="1"/>
  <c r="D6" i="125" s="1"/>
  <c r="Q9" i="113" s="1"/>
  <c r="AB27" i="116"/>
  <c r="AB27" i="117"/>
  <c r="K36" i="99"/>
  <c r="E14" i="45"/>
  <c r="J41" i="260"/>
  <c r="M10" i="89"/>
  <c r="W37" i="105"/>
  <c r="X37" i="105" s="1"/>
  <c r="M9" i="89"/>
  <c r="L38" i="91"/>
  <c r="D7" i="34"/>
  <c r="F6" i="125"/>
  <c r="S9" i="113" s="1"/>
  <c r="D6" i="34" l="1"/>
  <c r="M4" i="99"/>
  <c r="M5" i="99" s="1"/>
  <c r="M6" i="99" s="1"/>
  <c r="M7" i="99" s="1"/>
  <c r="M8" i="99" s="1"/>
  <c r="M9" i="99" s="1"/>
  <c r="M10" i="99" s="1"/>
  <c r="M11" i="99" s="1"/>
  <c r="M12" i="99" s="1"/>
  <c r="M13" i="99" s="1"/>
  <c r="M14" i="99" s="1"/>
  <c r="M15" i="99" s="1"/>
  <c r="M16" i="99" s="1"/>
  <c r="M17" i="99" s="1"/>
  <c r="M18" i="99" s="1"/>
  <c r="M19" i="99" s="1"/>
  <c r="M20" i="99" s="1"/>
  <c r="M21" i="99" s="1"/>
  <c r="M22" i="99" s="1"/>
  <c r="M23" i="99" s="1"/>
  <c r="M24" i="99" s="1"/>
  <c r="M25" i="99" s="1"/>
  <c r="M26" i="99" s="1"/>
  <c r="M27" i="99" s="1"/>
  <c r="M28" i="99" s="1"/>
  <c r="M29" i="99" s="1"/>
  <c r="M30" i="99" s="1"/>
  <c r="M31" i="99" s="1"/>
  <c r="M32" i="99" s="1"/>
  <c r="M33" i="99" s="1"/>
  <c r="M34" i="99" s="1"/>
  <c r="M35" i="99" s="1"/>
  <c r="E37" i="197"/>
  <c r="G37" i="197"/>
  <c r="E5" i="269" s="1"/>
  <c r="F5" i="269" s="1"/>
  <c r="G36" i="20" l="1"/>
  <c r="F36" i="20"/>
  <c r="E36" i="20"/>
  <c r="C36" i="20"/>
  <c r="G35" i="20"/>
  <c r="F35" i="20"/>
  <c r="E35" i="20"/>
  <c r="C35" i="20"/>
  <c r="F34" i="20"/>
  <c r="E34" i="20"/>
  <c r="C34" i="20"/>
  <c r="G33" i="20"/>
  <c r="F33" i="20"/>
  <c r="E33" i="20"/>
  <c r="C33" i="20"/>
  <c r="G32" i="20"/>
  <c r="F32" i="20"/>
  <c r="E32" i="20"/>
  <c r="C32" i="20"/>
  <c r="G31" i="20"/>
  <c r="F31" i="20"/>
  <c r="E31" i="20"/>
  <c r="C31" i="20"/>
  <c r="G30" i="20"/>
  <c r="F30" i="20"/>
  <c r="E30" i="20"/>
  <c r="C30" i="20"/>
  <c r="G29" i="20"/>
  <c r="F29" i="20"/>
  <c r="E29" i="20"/>
  <c r="C29" i="20"/>
  <c r="G28" i="20"/>
  <c r="F28" i="20"/>
  <c r="E28" i="20"/>
  <c r="C28" i="20"/>
  <c r="G27" i="20"/>
  <c r="F27" i="20"/>
  <c r="E27" i="20"/>
  <c r="C27" i="20"/>
  <c r="G26" i="20"/>
  <c r="F26" i="20"/>
  <c r="E26" i="20"/>
  <c r="C26" i="20"/>
  <c r="G25" i="20"/>
  <c r="F25" i="20"/>
  <c r="E25" i="20"/>
  <c r="C25" i="20"/>
  <c r="G24" i="20"/>
  <c r="F24" i="20"/>
  <c r="E24" i="20"/>
  <c r="C24" i="20"/>
  <c r="G23" i="20"/>
  <c r="F23" i="20"/>
  <c r="E23" i="20"/>
  <c r="C23" i="20"/>
  <c r="G22" i="20"/>
  <c r="F22" i="20"/>
  <c r="E22" i="20"/>
  <c r="C22" i="20"/>
  <c r="G21" i="20"/>
  <c r="F21" i="20"/>
  <c r="E21" i="20"/>
  <c r="C21" i="20"/>
  <c r="G20" i="20"/>
  <c r="F20" i="20"/>
  <c r="E20" i="20"/>
  <c r="C20" i="20"/>
  <c r="G19" i="20"/>
  <c r="F19" i="20"/>
  <c r="E19" i="20"/>
  <c r="C19" i="20"/>
  <c r="G18" i="20"/>
  <c r="F18" i="20"/>
  <c r="E18" i="20"/>
  <c r="C18" i="20"/>
  <c r="G17" i="20"/>
  <c r="F17" i="20"/>
  <c r="E17" i="20"/>
  <c r="C17" i="20"/>
  <c r="G16" i="20"/>
  <c r="F16" i="20"/>
  <c r="E16" i="20"/>
  <c r="C16" i="20"/>
  <c r="G15" i="20"/>
  <c r="F15" i="20"/>
  <c r="E15" i="20"/>
  <c r="C15" i="20"/>
  <c r="G14" i="20"/>
  <c r="F14" i="20"/>
  <c r="E14" i="20"/>
  <c r="C14" i="20"/>
  <c r="G13" i="20"/>
  <c r="F13" i="20"/>
  <c r="E13" i="20"/>
  <c r="C13" i="20"/>
  <c r="G12" i="20"/>
  <c r="F12" i="20"/>
  <c r="E12" i="20"/>
  <c r="C12" i="20"/>
  <c r="G11" i="20"/>
  <c r="F11" i="20"/>
  <c r="E11" i="20"/>
  <c r="C11" i="20"/>
  <c r="G10" i="20"/>
  <c r="F10" i="20"/>
  <c r="E10" i="20"/>
  <c r="C10" i="20"/>
  <c r="G9" i="20"/>
  <c r="F9" i="20"/>
  <c r="E9" i="20"/>
  <c r="C9" i="20"/>
  <c r="G8" i="20"/>
  <c r="F8" i="20"/>
  <c r="E8" i="20"/>
  <c r="C8" i="20"/>
  <c r="G7" i="20"/>
  <c r="F7" i="20"/>
  <c r="E7" i="20"/>
  <c r="C7" i="20"/>
  <c r="G6" i="20"/>
  <c r="F6" i="20"/>
  <c r="E6" i="20"/>
  <c r="C6" i="20"/>
  <c r="G5" i="20"/>
  <c r="F5" i="20"/>
  <c r="E5" i="20"/>
  <c r="C5" i="20"/>
  <c r="D4" i="22"/>
  <c r="D18" i="22" s="1"/>
  <c r="H12" i="20" l="1"/>
  <c r="H14" i="20"/>
  <c r="H24" i="20"/>
  <c r="H26" i="20"/>
  <c r="H13" i="20"/>
  <c r="H7" i="20"/>
  <c r="H9" i="20"/>
  <c r="H28" i="20"/>
  <c r="H30" i="20"/>
  <c r="H36" i="20"/>
  <c r="H15" i="20"/>
  <c r="H17" i="20"/>
  <c r="H19" i="20"/>
  <c r="H21" i="20"/>
  <c r="H23" i="20"/>
  <c r="H25" i="20"/>
  <c r="H27" i="20"/>
  <c r="H8" i="20"/>
  <c r="H10" i="20"/>
  <c r="H35" i="20"/>
  <c r="H31" i="20"/>
  <c r="H33" i="20"/>
  <c r="H16" i="20"/>
  <c r="H18" i="20"/>
  <c r="H32" i="20"/>
  <c r="H11" i="20"/>
  <c r="H29" i="20"/>
  <c r="H6" i="20"/>
  <c r="H20" i="20"/>
  <c r="H22" i="20"/>
  <c r="E38" i="20"/>
  <c r="F38" i="20"/>
  <c r="E4" i="21"/>
  <c r="E18" i="21" s="1"/>
  <c r="G34" i="20"/>
  <c r="H34" i="20" s="1"/>
  <c r="N32" i="79"/>
  <c r="N19" i="79"/>
  <c r="N27" i="79"/>
  <c r="N25" i="79"/>
  <c r="N35" i="79"/>
  <c r="N36" i="79"/>
  <c r="N33" i="79"/>
  <c r="N8" i="79"/>
  <c r="N13" i="79"/>
  <c r="H5" i="20"/>
  <c r="C38" i="20"/>
  <c r="F4" i="22"/>
  <c r="F18" i="22" s="1"/>
  <c r="N17" i="79" l="1"/>
  <c r="H16" i="30"/>
  <c r="H38" i="20"/>
  <c r="H17" i="30"/>
  <c r="N20" i="79"/>
  <c r="G26" i="29"/>
  <c r="H28" i="30"/>
  <c r="G32" i="29"/>
  <c r="H8" i="30"/>
  <c r="G38" i="20"/>
  <c r="F38" i="30"/>
  <c r="H29" i="30"/>
  <c r="N11" i="79"/>
  <c r="H10" i="30"/>
  <c r="G38" i="30"/>
  <c r="N9" i="79"/>
  <c r="N16" i="79"/>
  <c r="H14" i="30"/>
  <c r="H13" i="30"/>
  <c r="H31" i="30"/>
  <c r="H22" i="30"/>
  <c r="N21" i="79"/>
  <c r="N31" i="79"/>
  <c r="H25" i="30"/>
  <c r="H30" i="30"/>
  <c r="G20" i="19"/>
  <c r="H12" i="30"/>
  <c r="H36" i="30"/>
  <c r="N29" i="79"/>
  <c r="N18" i="79"/>
  <c r="G24" i="29"/>
  <c r="H34" i="30"/>
  <c r="G24" i="19"/>
  <c r="G32" i="19"/>
  <c r="N23" i="79"/>
  <c r="N22" i="79"/>
  <c r="N24" i="79"/>
  <c r="N15" i="79"/>
  <c r="N5" i="79"/>
  <c r="G29" i="29"/>
  <c r="G17" i="19"/>
  <c r="G36" i="19"/>
  <c r="G35" i="29"/>
  <c r="G17" i="29"/>
  <c r="N6" i="79"/>
  <c r="G31" i="29"/>
  <c r="G36" i="29"/>
  <c r="N30" i="79"/>
  <c r="N7" i="79"/>
  <c r="G22" i="29"/>
  <c r="D38" i="29"/>
  <c r="G19" i="29"/>
  <c r="G14" i="29"/>
  <c r="N14" i="79"/>
  <c r="G28" i="29"/>
  <c r="G30" i="29"/>
  <c r="G14" i="19"/>
  <c r="G5" i="29"/>
  <c r="G20" i="29"/>
  <c r="G11" i="29"/>
  <c r="G31" i="19"/>
  <c r="N34" i="79"/>
  <c r="D4" i="21"/>
  <c r="D18" i="21" s="1"/>
  <c r="G34" i="19"/>
  <c r="G21" i="19"/>
  <c r="G15" i="29"/>
  <c r="G12" i="29"/>
  <c r="G18" i="29"/>
  <c r="G21" i="29"/>
  <c r="G19" i="19"/>
  <c r="G27" i="19"/>
  <c r="G27" i="29"/>
  <c r="G13" i="29"/>
  <c r="G33" i="19"/>
  <c r="F4" i="21"/>
  <c r="F18" i="21" s="1"/>
  <c r="C4" i="22"/>
  <c r="C18" i="22" s="1"/>
  <c r="H5" i="30"/>
  <c r="G30" i="19"/>
  <c r="G22" i="19"/>
  <c r="F38" i="19"/>
  <c r="G10" i="29"/>
  <c r="G8" i="29"/>
  <c r="G33" i="29"/>
  <c r="G6" i="19"/>
  <c r="G34" i="29"/>
  <c r="N26" i="79"/>
  <c r="C37" i="240"/>
  <c r="F36" i="240"/>
  <c r="F37" i="240" s="1"/>
  <c r="E30" i="260"/>
  <c r="I27" i="91"/>
  <c r="J27" i="91" s="1"/>
  <c r="F27" i="91"/>
  <c r="W26" i="267" s="1"/>
  <c r="X26" i="267" s="1"/>
  <c r="I8" i="91"/>
  <c r="J8" i="91" s="1"/>
  <c r="E11" i="260"/>
  <c r="F8" i="91"/>
  <c r="W7" i="267" s="1"/>
  <c r="X7" i="267" s="1"/>
  <c r="G9" i="29"/>
  <c r="E10" i="25"/>
  <c r="N12" i="79"/>
  <c r="N28" i="79"/>
  <c r="H19" i="30" l="1"/>
  <c r="E24" i="25"/>
  <c r="G37" i="19"/>
  <c r="G16" i="29"/>
  <c r="H37" i="30"/>
  <c r="H32" i="30"/>
  <c r="H15" i="30"/>
  <c r="H23" i="30"/>
  <c r="H18" i="30"/>
  <c r="H26" i="30"/>
  <c r="E25" i="25"/>
  <c r="H9" i="30"/>
  <c r="D38" i="30"/>
  <c r="G9" i="19"/>
  <c r="G35" i="19"/>
  <c r="E15" i="25"/>
  <c r="E12" i="25"/>
  <c r="G23" i="19"/>
  <c r="H35" i="30"/>
  <c r="G23" i="29"/>
  <c r="E11" i="25"/>
  <c r="G13" i="19"/>
  <c r="G11" i="19"/>
  <c r="G6" i="29"/>
  <c r="G16" i="19"/>
  <c r="H33" i="30"/>
  <c r="G12" i="19"/>
  <c r="G25" i="29"/>
  <c r="G26" i="19"/>
  <c r="G15" i="19"/>
  <c r="G25" i="19"/>
  <c r="G28" i="19"/>
  <c r="G13" i="21"/>
  <c r="H24" i="30"/>
  <c r="G29" i="19"/>
  <c r="H21" i="30"/>
  <c r="G7" i="19"/>
  <c r="E29" i="25"/>
  <c r="H11" i="30"/>
  <c r="E13" i="25"/>
  <c r="E16" i="25"/>
  <c r="H27" i="30"/>
  <c r="G10" i="19"/>
  <c r="G18" i="19"/>
  <c r="G4" i="22"/>
  <c r="G18" i="22" s="1"/>
  <c r="H10" i="22"/>
  <c r="E33" i="25"/>
  <c r="E32" i="260"/>
  <c r="I29" i="91"/>
  <c r="J29" i="91" s="1"/>
  <c r="F29" i="91"/>
  <c r="W28" i="267" s="1"/>
  <c r="X28" i="267" s="1"/>
  <c r="E40" i="260"/>
  <c r="F37" i="91"/>
  <c r="W36" i="267" s="1"/>
  <c r="X36" i="267" s="1"/>
  <c r="I37" i="91"/>
  <c r="J37" i="91" s="1"/>
  <c r="I26" i="91"/>
  <c r="J26" i="91" s="1"/>
  <c r="E29" i="260"/>
  <c r="F26" i="91"/>
  <c r="W25" i="267" s="1"/>
  <c r="X25" i="267" s="1"/>
  <c r="I14" i="91"/>
  <c r="J14" i="91" s="1"/>
  <c r="E17" i="260"/>
  <c r="F14" i="91"/>
  <c r="W13" i="267" s="1"/>
  <c r="X13" i="267" s="1"/>
  <c r="E38" i="260"/>
  <c r="I35" i="91"/>
  <c r="J35" i="91" s="1"/>
  <c r="F35" i="91"/>
  <c r="W34" i="267" s="1"/>
  <c r="X34" i="267" s="1"/>
  <c r="E39" i="260"/>
  <c r="I36" i="91"/>
  <c r="J36" i="91" s="1"/>
  <c r="F36" i="91"/>
  <c r="W35" i="267" s="1"/>
  <c r="X35" i="267" s="1"/>
  <c r="F30" i="260"/>
  <c r="F6" i="91"/>
  <c r="W5" i="267" s="1"/>
  <c r="X5" i="267" s="1"/>
  <c r="E9" i="260"/>
  <c r="I6" i="91"/>
  <c r="E10" i="260"/>
  <c r="F7" i="91"/>
  <c r="W6" i="267" s="1"/>
  <c r="X6" i="267" s="1"/>
  <c r="I7" i="91"/>
  <c r="J7" i="91" s="1"/>
  <c r="E12" i="260"/>
  <c r="F9" i="91"/>
  <c r="W8" i="267" s="1"/>
  <c r="X8" i="267" s="1"/>
  <c r="I9" i="91"/>
  <c r="J9" i="91" s="1"/>
  <c r="E23" i="260"/>
  <c r="F20" i="91"/>
  <c r="W19" i="267" s="1"/>
  <c r="X19" i="267" s="1"/>
  <c r="I20" i="91"/>
  <c r="J20" i="91" s="1"/>
  <c r="I18" i="91"/>
  <c r="J18" i="91" s="1"/>
  <c r="F18" i="91"/>
  <c r="W17" i="267" s="1"/>
  <c r="X17" i="267" s="1"/>
  <c r="E21" i="260"/>
  <c r="F16" i="91"/>
  <c r="W15" i="267" s="1"/>
  <c r="X15" i="267" s="1"/>
  <c r="I16" i="91"/>
  <c r="J16" i="91" s="1"/>
  <c r="E19" i="260"/>
  <c r="E16" i="260"/>
  <c r="F13" i="91"/>
  <c r="W12" i="267" s="1"/>
  <c r="X12" i="267" s="1"/>
  <c r="I13" i="91"/>
  <c r="J13" i="91" s="1"/>
  <c r="E24" i="260"/>
  <c r="F21" i="91"/>
  <c r="W20" i="267" s="1"/>
  <c r="X20" i="267" s="1"/>
  <c r="I21" i="91"/>
  <c r="J21" i="91" s="1"/>
  <c r="E18" i="260"/>
  <c r="F15" i="91"/>
  <c r="W14" i="267" s="1"/>
  <c r="X14" i="267" s="1"/>
  <c r="I15" i="91"/>
  <c r="J15" i="91" s="1"/>
  <c r="F11" i="260"/>
  <c r="E28" i="260"/>
  <c r="I25" i="91"/>
  <c r="J25" i="91" s="1"/>
  <c r="F25" i="91"/>
  <c r="W24" i="267" s="1"/>
  <c r="X24" i="267" s="1"/>
  <c r="E31" i="260"/>
  <c r="I28" i="91"/>
  <c r="J28" i="91" s="1"/>
  <c r="F28" i="91"/>
  <c r="W27" i="267" s="1"/>
  <c r="X27" i="267" s="1"/>
  <c r="E25" i="260"/>
  <c r="I22" i="91"/>
  <c r="J22" i="91" s="1"/>
  <c r="F22" i="91"/>
  <c r="W21" i="267" s="1"/>
  <c r="X21" i="267" s="1"/>
  <c r="E26" i="260"/>
  <c r="F23" i="91"/>
  <c r="W22" i="267" s="1"/>
  <c r="X22" i="267" s="1"/>
  <c r="I23" i="91"/>
  <c r="J23" i="91" s="1"/>
  <c r="E15" i="260"/>
  <c r="F12" i="91"/>
  <c r="W11" i="267" s="1"/>
  <c r="X11" i="267" s="1"/>
  <c r="I12" i="91"/>
  <c r="J12" i="91" s="1"/>
  <c r="E34" i="260"/>
  <c r="F31" i="91"/>
  <c r="W30" i="267" s="1"/>
  <c r="X30" i="267" s="1"/>
  <c r="I31" i="91"/>
  <c r="J31" i="91" s="1"/>
  <c r="E14" i="260"/>
  <c r="F11" i="91"/>
  <c r="W10" i="267" s="1"/>
  <c r="X10" i="267" s="1"/>
  <c r="I11" i="91"/>
  <c r="J11" i="91" s="1"/>
  <c r="I10" i="91"/>
  <c r="J10" i="91" s="1"/>
  <c r="E13" i="260"/>
  <c r="F10" i="91"/>
  <c r="W9" i="267" s="1"/>
  <c r="X9" i="267" s="1"/>
  <c r="E30" i="25"/>
  <c r="E34" i="25"/>
  <c r="S16" i="270"/>
  <c r="E32" i="25"/>
  <c r="E4" i="25"/>
  <c r="E35" i="25"/>
  <c r="E27" i="25"/>
  <c r="E19" i="25"/>
  <c r="E28" i="25"/>
  <c r="E5" i="25"/>
  <c r="E14" i="25"/>
  <c r="E20" i="25"/>
  <c r="E18" i="25"/>
  <c r="E38" i="91" l="1"/>
  <c r="L8" i="89" s="1"/>
  <c r="F38" i="29"/>
  <c r="F17" i="53"/>
  <c r="F20" i="51"/>
  <c r="E36" i="25"/>
  <c r="G37" i="29"/>
  <c r="C38" i="29"/>
  <c r="E4" i="22"/>
  <c r="E18" i="22" s="1"/>
  <c r="H13" i="22"/>
  <c r="H4" i="22" s="1"/>
  <c r="H18" i="22" s="1"/>
  <c r="H7" i="30"/>
  <c r="E38" i="30"/>
  <c r="C38" i="19"/>
  <c r="H6" i="30"/>
  <c r="Q16" i="270"/>
  <c r="H20" i="30"/>
  <c r="E7" i="25"/>
  <c r="E17" i="25"/>
  <c r="D38" i="19"/>
  <c r="G8" i="19"/>
  <c r="E9" i="25"/>
  <c r="E22" i="25"/>
  <c r="E8" i="25"/>
  <c r="E21" i="25"/>
  <c r="E26" i="25"/>
  <c r="E23" i="25"/>
  <c r="N10" i="79"/>
  <c r="J38" i="79"/>
  <c r="N38" i="79" s="1"/>
  <c r="E38" i="19"/>
  <c r="G5" i="19"/>
  <c r="R16" i="270"/>
  <c r="E6" i="25"/>
  <c r="F1048576" i="1"/>
  <c r="F28" i="14"/>
  <c r="E31" i="25"/>
  <c r="G7" i="29"/>
  <c r="E38" i="29"/>
  <c r="G10" i="21"/>
  <c r="G4" i="21" s="1"/>
  <c r="G18" i="21" s="1"/>
  <c r="C4" i="21"/>
  <c r="C18" i="21" s="1"/>
  <c r="G17" i="53"/>
  <c r="H41" i="271" s="1"/>
  <c r="G20" i="51"/>
  <c r="F24" i="260"/>
  <c r="J6" i="91"/>
  <c r="E22" i="260"/>
  <c r="F19" i="91"/>
  <c r="W18" i="267" s="1"/>
  <c r="X18" i="267" s="1"/>
  <c r="I19" i="91"/>
  <c r="J19" i="91" s="1"/>
  <c r="F14" i="260"/>
  <c r="F15" i="260"/>
  <c r="F19" i="260"/>
  <c r="F12" i="260"/>
  <c r="F38" i="260"/>
  <c r="F31" i="260"/>
  <c r="E36" i="260"/>
  <c r="F33" i="91"/>
  <c r="W32" i="267" s="1"/>
  <c r="X32" i="267" s="1"/>
  <c r="I33" i="91"/>
  <c r="J33" i="91" s="1"/>
  <c r="F32" i="260"/>
  <c r="F29" i="260"/>
  <c r="G14" i="39"/>
  <c r="E14" i="39"/>
  <c r="E35" i="260"/>
  <c r="F32" i="91"/>
  <c r="W31" i="267" s="1"/>
  <c r="X31" i="267" s="1"/>
  <c r="I32" i="91"/>
  <c r="J32" i="91" s="1"/>
  <c r="F16" i="260"/>
  <c r="F21" i="260"/>
  <c r="E27" i="260"/>
  <c r="F24" i="91"/>
  <c r="W23" i="267" s="1"/>
  <c r="X23" i="267" s="1"/>
  <c r="I24" i="91"/>
  <c r="J24" i="91" s="1"/>
  <c r="F9" i="260"/>
  <c r="E20" i="260"/>
  <c r="F17" i="91"/>
  <c r="W16" i="267" s="1"/>
  <c r="X16" i="267" s="1"/>
  <c r="I17" i="91"/>
  <c r="J17" i="91" s="1"/>
  <c r="F26" i="260"/>
  <c r="F13" i="260"/>
  <c r="F28" i="260"/>
  <c r="F18" i="260"/>
  <c r="E37" i="260"/>
  <c r="F34" i="91"/>
  <c r="W33" i="267" s="1"/>
  <c r="X33" i="267" s="1"/>
  <c r="I34" i="91"/>
  <c r="J34" i="91" s="1"/>
  <c r="F17" i="260"/>
  <c r="F30" i="91"/>
  <c r="W29" i="267" s="1"/>
  <c r="X29" i="267" s="1"/>
  <c r="E33" i="260"/>
  <c r="I30" i="91"/>
  <c r="J30" i="91" s="1"/>
  <c r="F34" i="260"/>
  <c r="F25" i="260"/>
  <c r="F23" i="260"/>
  <c r="F10" i="260"/>
  <c r="F39" i="260"/>
  <c r="F40" i="260"/>
  <c r="P16" i="270"/>
  <c r="G41" i="271" l="1"/>
  <c r="O3" i="66"/>
  <c r="F38" i="91"/>
  <c r="W37" i="267" s="1"/>
  <c r="X37" i="267" s="1"/>
  <c r="T16" i="270"/>
  <c r="E41" i="260"/>
  <c r="F41" i="260" s="1"/>
  <c r="G38" i="29"/>
  <c r="G27" i="10"/>
  <c r="E17" i="53"/>
  <c r="F41" i="271" s="1"/>
  <c r="E20" i="51"/>
  <c r="D17" i="53"/>
  <c r="E41" i="271" s="1"/>
  <c r="D20" i="51"/>
  <c r="G38" i="19"/>
  <c r="C17" i="53"/>
  <c r="D41" i="271" s="1"/>
  <c r="C20" i="51"/>
  <c r="C37" i="25"/>
  <c r="E37" i="25" s="1"/>
  <c r="D1048576" i="1"/>
  <c r="D28" i="14"/>
  <c r="C38" i="30"/>
  <c r="E1048576" i="1"/>
  <c r="E28" i="14"/>
  <c r="H38" i="30"/>
  <c r="C1048576" i="1"/>
  <c r="G16" i="1"/>
  <c r="G1048576" i="1" s="1"/>
  <c r="C28" i="14"/>
  <c r="P3" i="66"/>
  <c r="F20" i="260"/>
  <c r="F33" i="260"/>
  <c r="I38" i="91"/>
  <c r="F6" i="107"/>
  <c r="S10" i="108" s="1"/>
  <c r="C7" i="34"/>
  <c r="F35" i="260"/>
  <c r="L10" i="89"/>
  <c r="F37" i="260"/>
  <c r="F27" i="260"/>
  <c r="F14" i="38"/>
  <c r="E14" i="38"/>
  <c r="G14" i="38"/>
  <c r="F36" i="260"/>
  <c r="F22" i="260"/>
  <c r="K36" i="93" l="1"/>
  <c r="M16" i="93" s="1"/>
  <c r="AA27" i="117"/>
  <c r="AA27" i="116"/>
  <c r="I41" i="271"/>
  <c r="H20" i="51"/>
  <c r="C21" i="27"/>
  <c r="U17" i="82" s="1"/>
  <c r="H17" i="53"/>
  <c r="Q3" i="66" s="1"/>
  <c r="N3" i="66"/>
  <c r="M3" i="66"/>
  <c r="L3" i="66"/>
  <c r="G28" i="14"/>
  <c r="J38" i="91"/>
  <c r="L9" i="89"/>
  <c r="C6" i="34"/>
  <c r="D6" i="107"/>
  <c r="Q10" i="108" s="1"/>
  <c r="M23" i="93"/>
  <c r="M6" i="93"/>
  <c r="M26" i="93"/>
  <c r="M11" i="93"/>
  <c r="M18" i="93"/>
  <c r="M34" i="93"/>
  <c r="M9" i="93"/>
  <c r="M28" i="93"/>
  <c r="M8" i="93"/>
  <c r="M20" i="93"/>
  <c r="M25" i="93"/>
  <c r="M4" i="93"/>
  <c r="M33" i="93"/>
  <c r="M7" i="93"/>
  <c r="M15" i="93"/>
  <c r="M17" i="93"/>
  <c r="M35" i="93"/>
  <c r="M32" i="93"/>
  <c r="M10" i="93"/>
  <c r="M30" i="93"/>
  <c r="M27" i="93"/>
  <c r="M12" i="93"/>
  <c r="M24" i="93" l="1"/>
  <c r="M29" i="93"/>
  <c r="M31" i="93"/>
  <c r="M22" i="93"/>
  <c r="M21" i="93"/>
  <c r="M5" i="93"/>
  <c r="M14" i="93"/>
  <c r="M13" i="93"/>
  <c r="M19" i="93"/>
  <c r="E21" i="27"/>
  <c r="Q4" i="66"/>
  <c r="N4" i="66" s="1"/>
  <c r="W17" i="82"/>
  <c r="Z17" i="82" s="1"/>
  <c r="M4" i="66" l="1"/>
  <c r="L4" i="66"/>
  <c r="P4" i="66"/>
  <c r="O4" i="66"/>
  <c r="Y17" i="82"/>
  <c r="AA17" i="82" s="1"/>
</calcChain>
</file>

<file path=xl/comments1.xml><?xml version="1.0" encoding="utf-8"?>
<comments xmlns="http://schemas.openxmlformats.org/spreadsheetml/2006/main">
  <authors>
    <author>Autor</author>
  </authors>
  <commentList>
    <comment ref="S17" authorId="0" shapeId="0">
      <text>
        <r>
          <rPr>
            <b/>
            <sz val="8"/>
            <color indexed="81"/>
            <rFont val="Tahoma"/>
            <family val="2"/>
          </rPr>
          <t>14% CON RESPECTO AL COSUMO DE AGUA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9" authorId="0" shapeId="0">
      <text>
        <r>
          <rPr>
            <b/>
            <sz val="8"/>
            <color indexed="81"/>
            <rFont val="Tahoma"/>
            <family val="2"/>
          </rPr>
          <t>40% CON RESPECTO AL COSUMO DE AGUA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25% CON RESPECTO AL COSUMO DE AGUA</t>
        </r>
      </text>
    </comment>
    <comment ref="S20" authorId="0" shapeId="0">
      <text>
        <r>
          <rPr>
            <b/>
            <sz val="8"/>
            <color indexed="81"/>
            <rFont val="Tahoma"/>
            <family val="2"/>
          </rPr>
          <t>25% CON RESPECTO AL COSUMO DE AGUA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>14% CON RESPECTO AL COSUMO DE AGUA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1" authorId="0" shapeId="0">
      <text>
        <r>
          <rPr>
            <b/>
            <sz val="8"/>
            <color indexed="81"/>
            <rFont val="Tahoma"/>
            <family val="2"/>
          </rPr>
          <t>40% CON RESPECTO AL COSUMO DE AGUA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25% CON RESPECTO AL COSUMO DE AGUA</t>
        </r>
      </text>
    </comment>
    <comment ref="I23" authorId="0" shapeId="0">
      <text>
        <r>
          <rPr>
            <b/>
            <sz val="8"/>
            <color indexed="81"/>
            <rFont val="Tahoma"/>
            <family val="2"/>
          </rPr>
          <t>40% CON RESPECTO AL COSUMO DE AGUA</t>
        </r>
      </text>
    </comment>
    <comment ref="S23" authorId="0" shapeId="0">
      <text>
        <r>
          <rPr>
            <b/>
            <sz val="8"/>
            <color indexed="81"/>
            <rFont val="Tahoma"/>
            <family val="2"/>
          </rPr>
          <t>20% CON RESPECTO AL COSUMO DE AGUA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</rPr>
          <t>40% CON RESPECTO AL COSUMO DE AGUA</t>
        </r>
      </text>
    </comment>
    <comment ref="I26" authorId="0" shapeId="0">
      <text>
        <r>
          <rPr>
            <b/>
            <sz val="8"/>
            <color indexed="81"/>
            <rFont val="Tahoma"/>
            <family val="2"/>
          </rPr>
          <t>30% de Alcantarillado y 30% de Saneamiento</t>
        </r>
      </text>
    </comment>
    <comment ref="S27" authorId="0" shapeId="0">
      <text>
        <r>
          <rPr>
            <b/>
            <sz val="8"/>
            <color indexed="81"/>
            <rFont val="Tahoma"/>
            <family val="2"/>
          </rPr>
          <t>30% de Alcantarillado y 30% de Saneamiento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</rPr>
          <t>35% DEL IMPORTE DEL CONSUMO</t>
        </r>
      </text>
    </comment>
    <comment ref="S31" authorId="0" shapeId="0">
      <text>
        <r>
          <rPr>
            <b/>
            <sz val="8"/>
            <color indexed="81"/>
            <rFont val="Tahoma"/>
            <family val="2"/>
          </rPr>
          <t>35% DEL IMPORTE DEL CONSUMO</t>
        </r>
      </text>
    </comment>
    <comment ref="I32" authorId="0" shapeId="0">
      <text>
        <r>
          <rPr>
            <b/>
            <sz val="8"/>
            <color indexed="81"/>
            <rFont val="Tahoma"/>
            <family val="2"/>
          </rPr>
          <t>20%  para el
mantenimiento y conservación de la red de alcantarillado, y
un 20% para el saneamiento de las aguas residuales.</t>
        </r>
      </text>
    </comment>
    <comment ref="S33" authorId="0" shapeId="0">
      <text>
        <r>
          <rPr>
            <b/>
            <sz val="8"/>
            <color indexed="81"/>
            <rFont val="Tahoma"/>
            <family val="2"/>
          </rPr>
          <t>25% CON RESPECTO AL COSUMO DE AGUA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20% CON RESPECTO AL COSUMO DE AGUA</t>
        </r>
      </text>
    </comment>
    <comment ref="S35" authorId="0" shapeId="0">
      <text>
        <r>
          <rPr>
            <b/>
            <sz val="8"/>
            <color indexed="81"/>
            <rFont val="Tahoma"/>
            <family val="2"/>
          </rPr>
          <t>20%  para el
mantenimiento y conservación de la red de alcantarillado, y
un 20% para el saneamiento de las aguas residuales.</t>
        </r>
      </text>
    </comment>
    <comment ref="I61" authorId="0" shapeId="0">
      <text>
        <r>
          <rPr>
            <b/>
            <sz val="8"/>
            <color indexed="81"/>
            <rFont val="Tahoma"/>
            <family val="2"/>
          </rPr>
          <t>35% DEL IMPORTE DEL CONSUMO</t>
        </r>
      </text>
    </comment>
  </commentList>
</comments>
</file>

<file path=xl/sharedStrings.xml><?xml version="1.0" encoding="utf-8"?>
<sst xmlns="http://schemas.openxmlformats.org/spreadsheetml/2006/main" count="2705" uniqueCount="683">
  <si>
    <t>Año</t>
  </si>
  <si>
    <t>Federal</t>
  </si>
  <si>
    <t>Estatal</t>
  </si>
  <si>
    <t>Municipal</t>
  </si>
  <si>
    <t>Total</t>
  </si>
  <si>
    <r>
      <t xml:space="preserve">Otros  </t>
    </r>
    <r>
      <rPr>
        <b/>
        <vertAlign val="superscript"/>
        <sz val="10"/>
        <color theme="0"/>
        <rFont val="Soberana Texto"/>
        <family val="3"/>
      </rPr>
      <t>b/</t>
    </r>
  </si>
  <si>
    <t>a/ Inversiones totales en el subsector, incluyen los programas a cargo de la Conagua más las realizadas por Sedesol, CDI, Banobras, organismos estatales, créditos e iniciativa privada
b/ Inversiones de las comisiones estatales, créditos e iniciativa privada
Fuente: Conagua/SGAPDS/Gerencia de Estudios y Proyectos de Agua Potable y Redes de Alcantarillado</t>
  </si>
  <si>
    <r>
      <t xml:space="preserve">Otros  </t>
    </r>
    <r>
      <rPr>
        <b/>
        <vertAlign val="superscript"/>
        <sz val="11"/>
        <color theme="0"/>
        <rFont val="Soberana Texto"/>
        <family val="3"/>
      </rPr>
      <t>b/</t>
    </r>
  </si>
  <si>
    <t>NA</t>
  </si>
  <si>
    <t>a/ Inversiones del Gobierno Federal y sus contrapartes ejecutadas a través de los programas a cargo de la Conagua
b/  Inversiones de las comisiones estatales, créditos e iniciativa privada
NA  No Aplicable (los montos están integrados en el rubro de otros)
Fuente: Conagua/SGAPDS/Gerencia de Estudios y Proyectos de Agua Potable y Redes de Alcantarillado</t>
  </si>
  <si>
    <t>Fuente: Conagua/SGAPDS/Sedesol, Banobras, Conavi, CDI y prestadores de servicios</t>
  </si>
  <si>
    <t xml:space="preserve"> </t>
  </si>
  <si>
    <t>Agua potable</t>
  </si>
  <si>
    <t>Alcantarillado</t>
  </si>
  <si>
    <t>Saneamiento</t>
  </si>
  <si>
    <t>Mejoramiento de eficiencia</t>
  </si>
  <si>
    <t xml:space="preserve">N/S    </t>
  </si>
  <si>
    <t>a/  Inversiones del Gobierno Federal y sus contrapartes ejecutadas a través de los programas a cargo de la Conagua
b/  Considera estudios y proyectos y supervisión
N/S  No Significativo (Cero)
Fuente: Conagua/SGAPDS/Gerencia de Estudios y Proyectos de Agua Potable y Redes de Alcantarillado</t>
  </si>
  <si>
    <t>a/ Inversiones totales en el subsector, que incluyen los programas a cargo de la Conagua más las realizadas por Sedesol, CDI, Banobras, organismos estatales, inciativa privada y créditos
b/  Considera estudios y proyectos y supervisión
Fuente: Conagua/SGAPDS/Gerencia de Estudios y Proyectos de Agua Potable y Redes de Alcantarillado</t>
  </si>
  <si>
    <t>AÑO</t>
  </si>
  <si>
    <t>Otros</t>
  </si>
  <si>
    <t>TOTAL</t>
  </si>
  <si>
    <t>a/ Inversiones totales en el subsector, que incluyen los programas a cargo de la Conagua más las realizadas por Sedesol, CDI, Banobras, organismos estatales, iniciativa privada y créditos                                                                                                                                                                                                                                                                                                                                                                  
Fuente: Conagua/SGAPDS/Gerencia de Estudios y Proyectos de Agua Potable y Redes de Alcantarillado</t>
  </si>
  <si>
    <t>a/ Inversiones totales en el subsector, que incluyen los programas a cargo de la Conagua más las realizadas por Sedesol, CDI, Banobras, organismos estatales, iniciativa privada, aportaciones de la EPA y créditos
b/ El rubro de OTROS, considera estudios y proyectos y supervisión
Fuente: Conagua/SGAPDS/Gerencia de Estudios y Proyectos de Agua Potable y Redes de Alcantarillado</t>
  </si>
  <si>
    <t>Entidad federativa</t>
  </si>
  <si>
    <t>Origen</t>
  </si>
  <si>
    <r>
      <t xml:space="preserve">Otros  </t>
    </r>
    <r>
      <rPr>
        <b/>
        <vertAlign val="superscript"/>
        <sz val="10"/>
        <color theme="0"/>
        <rFont val="Soberana Texto"/>
        <family val="3"/>
      </rPr>
      <t>a/</t>
    </r>
  </si>
  <si>
    <t>Aguascalientes</t>
  </si>
  <si>
    <t>Baja California</t>
  </si>
  <si>
    <t>Baja California Sur</t>
  </si>
  <si>
    <t>Campeche</t>
  </si>
  <si>
    <t>Chiapas</t>
  </si>
  <si>
    <t>Chihuahua</t>
  </si>
  <si>
    <t>Coahuila de Zaragoza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</si>
  <si>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</si>
  <si>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</si>
  <si>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</si>
  <si>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</si>
  <si>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</si>
  <si>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</si>
  <si>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</si>
  <si>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</si>
  <si>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</si>
  <si>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</si>
  <si>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</si>
  <si>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</si>
  <si>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</si>
  <si>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</si>
  <si>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 de Arteaga</t>
  </si>
  <si>
    <t>Quintana Roo</t>
  </si>
  <si>
    <t>San Luis Potosí</t>
  </si>
  <si>
    <t>Sinaloa</t>
  </si>
  <si>
    <t xml:space="preserve">Sonora </t>
  </si>
  <si>
    <t>Tabasco</t>
  </si>
  <si>
    <t>Tamaulipas</t>
  </si>
  <si>
    <t>Tlaxcala</t>
  </si>
  <si>
    <t>Veracruz</t>
  </si>
  <si>
    <t>Yucatán</t>
  </si>
  <si>
    <t>Zacatecas</t>
  </si>
  <si>
    <r>
      <t xml:space="preserve">ZMCM  </t>
    </r>
    <r>
      <rPr>
        <b/>
        <vertAlign val="superscript"/>
        <sz val="10"/>
        <rFont val="Soberana Texto"/>
        <family val="3"/>
      </rPr>
      <t>b/</t>
    </r>
    <r>
      <rPr>
        <vertAlign val="superscript"/>
        <sz val="10"/>
        <rFont val="Soberana Texto"/>
        <family val="3"/>
      </rPr>
      <t xml:space="preserve">  </t>
    </r>
  </si>
  <si>
    <t>a/ Inversiones de las comisiones estatales, desarrollos de vivienda, créditos, aportaciones de la EPA e iniciativa privada
b/ Recursos federales del Fideicomiso N° 1928
Fuente: Conagua/SGAPDS/Gerencia de Estudios y Proyectos de Agua Potable y Redes de Alcantarillado</t>
  </si>
  <si>
    <t>Aplicación</t>
  </si>
  <si>
    <t>a/  Considera estudios y proyectos y supervisión
b/ Recursos federales del Fideicomiso N° 1928
Fuente: Conagua/SGAPDS/Gerencia de Estudios y Proyectos de Agua Potable y Redes de Alcantarillado</t>
  </si>
  <si>
    <t>Concepto</t>
  </si>
  <si>
    <t>Crédito/ IP/Otros</t>
  </si>
  <si>
    <t>Inversiones Conagua</t>
  </si>
  <si>
    <t>Agua Limpia</t>
  </si>
  <si>
    <t>Apazu</t>
  </si>
  <si>
    <t>Prodder</t>
  </si>
  <si>
    <t>Promagua</t>
  </si>
  <si>
    <t>Prome</t>
  </si>
  <si>
    <r>
      <t xml:space="preserve">Prossapys </t>
    </r>
    <r>
      <rPr>
        <b/>
        <vertAlign val="superscript"/>
        <sz val="10"/>
        <rFont val="Soberana Texto"/>
        <family val="3"/>
      </rPr>
      <t>a/</t>
    </r>
    <r>
      <rPr>
        <vertAlign val="superscript"/>
        <sz val="10"/>
        <rFont val="Soberana Texto"/>
        <family val="3"/>
      </rPr>
      <t xml:space="preserve">  </t>
    </r>
  </si>
  <si>
    <t>Protar</t>
  </si>
  <si>
    <r>
      <t xml:space="preserve">Valle de México </t>
    </r>
    <r>
      <rPr>
        <b/>
        <vertAlign val="superscript"/>
        <sz val="10"/>
        <rFont val="Soberana Texto"/>
        <family val="3"/>
      </rPr>
      <t>b/</t>
    </r>
    <r>
      <rPr>
        <vertAlign val="superscript"/>
        <sz val="10"/>
        <rFont val="Soberana Texto"/>
        <family val="3"/>
      </rPr>
      <t xml:space="preserve">  </t>
    </r>
  </si>
  <si>
    <r>
      <t xml:space="preserve">Otros Proyectos </t>
    </r>
    <r>
      <rPr>
        <vertAlign val="superscript"/>
        <sz val="10"/>
        <rFont val="Soberana Texto"/>
        <family val="3"/>
      </rPr>
      <t>c/</t>
    </r>
  </si>
  <si>
    <t>Otras dependencias</t>
  </si>
  <si>
    <t>CDI</t>
  </si>
  <si>
    <t>Conavi</t>
  </si>
  <si>
    <t>Sedesol</t>
  </si>
  <si>
    <t>a/ La inversión estatal incluye los recursos municipales
b/ Recursos federales del Fideicomiso N° 1928
c/ Proyectos de infraestructura como Zapotillo, Realito y Bicentenario
Fuente: Conagua/SGAPDS/Sedesol, Banobras, Conavi, CDI y prestadores de servicios</t>
  </si>
  <si>
    <t>Prossapys</t>
  </si>
  <si>
    <t>a/  Estudios, proyectos y supervisión
b/  Recursos federales del Fideicomiso N° 1928
c/ Proyectos de infraestructura como Zapotillo, Realito y Bicentenario
Fuente:Conagua/SGAPDS/Sedesol, Banobras, Conavi, CDI y prestadores de servicios</t>
  </si>
  <si>
    <t>Programa</t>
  </si>
  <si>
    <t>miles de millones de pesos</t>
  </si>
  <si>
    <t>%</t>
  </si>
  <si>
    <t>Columna1</t>
  </si>
  <si>
    <t>Columna2</t>
  </si>
  <si>
    <t>Columna3</t>
  </si>
  <si>
    <t>Valle de México</t>
  </si>
  <si>
    <t>NOTA:  Inversiones totales en el subsector, que incluyen los programas a cargo de la Conagua más las realizadas por Sedesol, CDI, Banobras, organismos estatales, iniciativa privada, aportaciones de la EPA y créditos
Fuente: Conagua/SGAPDS/Sedesol, Banobras, Conavi, CDI y prestadores de servicios</t>
  </si>
  <si>
    <t xml:space="preserve">
Fuente: Conagua/SGAPDS/Gerencia de Estudios y Proyectos de Agua Potable y Redes de Alcantarillado</t>
  </si>
  <si>
    <t>Zonas urbanas</t>
  </si>
  <si>
    <t>Zonas rurales</t>
  </si>
  <si>
    <r>
      <t xml:space="preserve">ZMCM  </t>
    </r>
    <r>
      <rPr>
        <b/>
        <vertAlign val="superscript"/>
        <sz val="10"/>
        <rFont val="Soberana Texto"/>
        <family val="3"/>
      </rPr>
      <t>a/</t>
    </r>
    <r>
      <rPr>
        <vertAlign val="superscript"/>
        <sz val="10"/>
        <rFont val="Soberana Texto"/>
        <family val="3"/>
      </rPr>
      <t xml:space="preserve"> </t>
    </r>
  </si>
  <si>
    <t>a/ Recursos federales del Fideicomiso N° 1928
Fuente: Conagua/SGAPDS/Gerencia de Estudios y Proyectos de Agua Potable y Redes de Alcantarillado</t>
  </si>
  <si>
    <t>Otros Proyectos</t>
  </si>
  <si>
    <t xml:space="preserve">Veracruz </t>
  </si>
  <si>
    <r>
      <t xml:space="preserve">ZMCM  </t>
    </r>
    <r>
      <rPr>
        <vertAlign val="superscript"/>
        <sz val="10"/>
        <rFont val="Soberana Texto"/>
        <family val="3"/>
      </rPr>
      <t>a</t>
    </r>
    <r>
      <rPr>
        <b/>
        <vertAlign val="superscript"/>
        <sz val="10"/>
        <rFont val="Soberana Texto"/>
        <family val="3"/>
      </rPr>
      <t>/</t>
    </r>
    <r>
      <rPr>
        <sz val="10"/>
        <rFont val="Soberana Texto"/>
        <family val="3"/>
      </rPr>
      <t xml:space="preserve">  </t>
    </r>
  </si>
  <si>
    <t>a/ Recursos federales del Fideicomiso N° 1928
Fuente:Conagua/SGAPDS/Gerencia de Estudios y Proyectos de Agua Potable y Redes de Alcantarillado</t>
  </si>
  <si>
    <t>Zonas 
urbanas</t>
  </si>
  <si>
    <t>Zonas 
rurales</t>
  </si>
  <si>
    <t>a/ Hasta 2001 se presentan inversiones del Gobierno Federal y sus contrapartes ejecutadas a través de los programas a cargo de la Conagua. A partir de 2002 incluye además las inversiones realizadas por Sedesol, CDI, Banobras, organismos estatales e iniciativa privada
Fuente:Conagua/SGAPDS/Gerencia de Estudios y Proyectos de Agua Potable y Redes de Alcantarillado</t>
  </si>
  <si>
    <t>Columna4</t>
  </si>
  <si>
    <t>Columna5</t>
  </si>
  <si>
    <t>Columna6</t>
  </si>
  <si>
    <t>Columna7</t>
  </si>
  <si>
    <t>Columna8</t>
  </si>
  <si>
    <r>
      <t xml:space="preserve">ZMCM  </t>
    </r>
    <r>
      <rPr>
        <b/>
        <vertAlign val="superscript"/>
        <sz val="10"/>
        <rFont val="Soberana Texto"/>
        <family val="3"/>
      </rPr>
      <t>b/</t>
    </r>
    <r>
      <rPr>
        <sz val="10"/>
        <rFont val="Soberana Texto"/>
        <family val="3"/>
      </rPr>
      <t xml:space="preserve">  </t>
    </r>
  </si>
  <si>
    <t>a/ El rubro otros se refiere a las inversiones de las comisiones estatales, desarrollos de vivienda, créditos, aportaciones de la EPA e iniciativa privada
b/ Recursos federales del Fideicomiso N° 1928
Fuente:Conagua/SGAPDS/Gerencia de Estudios y Proyectos de Agua Potable y Redes de Alcantarillado</t>
  </si>
  <si>
    <r>
      <t xml:space="preserve">ZMCM </t>
    </r>
    <r>
      <rPr>
        <vertAlign val="superscript"/>
        <sz val="10"/>
        <rFont val="Soberana Texto"/>
        <family val="3"/>
      </rPr>
      <t xml:space="preserve"> </t>
    </r>
    <r>
      <rPr>
        <b/>
        <vertAlign val="superscript"/>
        <sz val="10"/>
        <rFont val="Soberana Texto"/>
        <family val="3"/>
      </rPr>
      <t>b/</t>
    </r>
    <r>
      <rPr>
        <vertAlign val="superscript"/>
        <sz val="10"/>
        <rFont val="Soberana Texto"/>
        <family val="3"/>
      </rPr>
      <t xml:space="preserve">  </t>
    </r>
  </si>
  <si>
    <t>a/ Estudios y proyectos
b/ Recursos federales del Fideicomiso N° 1928
Fuente: Conagua/SGAPDS/Gerencia de Estudios y Proyectos de Agua Potable y Redes de Alcantarillado</t>
  </si>
  <si>
    <t>Fuente: Conagua/SGAPDS/Gerencia de Estudios y Proyectos de Agua Potable y Redes Alcantarillado</t>
  </si>
  <si>
    <r>
      <t xml:space="preserve">Saneamiento </t>
    </r>
    <r>
      <rPr>
        <b/>
        <vertAlign val="superscript"/>
        <sz val="10"/>
        <color theme="0"/>
        <rFont val="Soberana Texto"/>
        <family val="3"/>
      </rPr>
      <t>a/</t>
    </r>
  </si>
  <si>
    <t>a/  Implica  construcción de letrinas y fosas sépticas
b/  Estudios y proyectos y supervisión
Fuente:Conagua/SGAPDS/Gerencia de Estudios y Proyectos de Agua Potable y Redes de Alcantarillado</t>
  </si>
  <si>
    <t xml:space="preserve">Agua Potable y Alcantarillado </t>
  </si>
  <si>
    <t>Cobertura</t>
  </si>
  <si>
    <t>Agua Potable</t>
  </si>
  <si>
    <t>Nacional</t>
  </si>
  <si>
    <t>Urbano</t>
  </si>
  <si>
    <t>Rural</t>
  </si>
  <si>
    <t>Agua residual tratada</t>
  </si>
  <si>
    <t>Agua residua colectada</t>
  </si>
  <si>
    <t>Con servicio</t>
  </si>
  <si>
    <t>Sin servicio</t>
  </si>
  <si>
    <t>Fuente: Conagua/SAGAPDS/Gerencia de Estudios y Proyectos de Agua Potable y Redes de Alcantarillado</t>
  </si>
  <si>
    <t>Población total</t>
  </si>
  <si>
    <t>Habitantes en viviendas particulares</t>
  </si>
  <si>
    <t>Población con servicio</t>
  </si>
  <si>
    <t>Población sin servicio</t>
  </si>
  <si>
    <t>habitantes</t>
  </si>
  <si>
    <t>Fuente: Conagua/SGAPDS/Gerencia de Estudios y Proyectos de Agua Potable y Redes de Alcantarillado
Información con base en el XIII Censo de Población y Vivienda INEGI 2010 y proyecciones de población con tasas de crecimiento Conapo 2010</t>
  </si>
  <si>
    <t>Cobertura Dic/2013</t>
  </si>
  <si>
    <t>Población total en viviendas particulares</t>
  </si>
  <si>
    <t>Habitantes (millones)</t>
  </si>
  <si>
    <t>porcentaje de cobertura</t>
  </si>
  <si>
    <t>Beneficiados</t>
  </si>
  <si>
    <t>2010 *</t>
  </si>
  <si>
    <t>2011 *</t>
  </si>
  <si>
    <t>2012 *</t>
  </si>
  <si>
    <t>2013 *</t>
  </si>
  <si>
    <t>Nota: Los porcentajes y sumas pueden NO coincidir por el redondeo de las cifras
* Información a diciembre determinada por la Conagua 
Fuente:  Censos de Población y Vivienda 1990, 2000 y 2010; Conteos de Población y Vivienda 1995 y 2005</t>
  </si>
  <si>
    <t>Porcentaje de cobertura</t>
  </si>
  <si>
    <t>Nota: Los porcentajes y sumas pueden NO coincidir por el redondeo de las cifras
* Información a diciembre determinada por la Conagua
Fuente:  Censos de Población y Vivienda 1990, 2000 y 2010; Conteos de Población y Vivienda 1995 y 2005</t>
  </si>
  <si>
    <t>* Información a diciembre determinada por la Conagua
Fuente: INEGI, Censos de Población y Vivienda 1990, 2000 y 2010; Conteos de Población y Vivienda 1995 y 2005</t>
  </si>
  <si>
    <t>Nota: Los porcentajes y sumas pueden NO coincidir por el redondeo de las cifras
* Información a diciembre determinada por la Conagua
Fuente:Censos de Población y Vivienda 1990, 2000 y 2010; Conteos de Población y Vivienda 1995 y 2005</t>
  </si>
  <si>
    <t>Nota: Los porcentajes y sumas pueden NO coincidir por el redondeo de las cifras
* Información a diciembre determinada por la Conagua 
Fuente: Censos de Población y Vivienda 1990, 2000 y 2010; Conteos de Población y Vivienda 1995 y 2005</t>
  </si>
  <si>
    <t>Nota: Los porcentajes y sumas pueden NO coincidir por el redondeo de las cifras
* Información a diciembre determinada por la Conagua 
Fuente:Censos de Población y Vivienda 1990, 2000 y 2010; Conteos de Población y Vivienda 1995 y 2005</t>
  </si>
  <si>
    <t>Metas</t>
  </si>
  <si>
    <t xml:space="preserve">Avances </t>
  </si>
  <si>
    <t>Avances</t>
  </si>
  <si>
    <t>Fuente: PNH 2013-2018 y Conagua</t>
  </si>
  <si>
    <t>Fuente: PNH 2014-2018 y Conagua</t>
  </si>
  <si>
    <t xml:space="preserve">Metas </t>
  </si>
  <si>
    <t>Metas del milenio</t>
  </si>
  <si>
    <t>Avance real</t>
  </si>
  <si>
    <t>Fuente: INEGI, Censos de Población y Vivienda 1990, 2000 y 2010; Conteos de Población y Vivienda 1995 y 2005</t>
  </si>
  <si>
    <t>AGUA  POTABLE</t>
  </si>
  <si>
    <t>Alemania</t>
  </si>
  <si>
    <t>Canada</t>
  </si>
  <si>
    <t>España</t>
  </si>
  <si>
    <t>Francia</t>
  </si>
  <si>
    <t>Japón</t>
  </si>
  <si>
    <t>Estados Unidos</t>
  </si>
  <si>
    <t>Argentina</t>
  </si>
  <si>
    <t>Chile</t>
  </si>
  <si>
    <t>Brasil</t>
  </si>
  <si>
    <t>Costa Rica</t>
  </si>
  <si>
    <t>Guatemala</t>
  </si>
  <si>
    <t>India</t>
  </si>
  <si>
    <t>China</t>
  </si>
  <si>
    <t>Honduras</t>
  </si>
  <si>
    <t>Fuente: World Health Organization, Unicef. Progres on Sanitation and Drinking-Water 2014</t>
  </si>
  <si>
    <t>Fuente:</t>
  </si>
  <si>
    <t>ALCANTARILLADO</t>
  </si>
  <si>
    <t>No Plantas</t>
  </si>
  <si>
    <t>Caudal</t>
  </si>
  <si>
    <t>Ósmosis Inversa</t>
  </si>
  <si>
    <t>Clarificación Convencional</t>
  </si>
  <si>
    <t>Filtración Directa</t>
  </si>
  <si>
    <t>Ablandamiento</t>
  </si>
  <si>
    <t>Filtro de Carbón Activado</t>
  </si>
  <si>
    <t>Filtración Lenta</t>
  </si>
  <si>
    <t>Otro</t>
  </si>
  <si>
    <t>Adsorción</t>
  </si>
  <si>
    <t>Fuente:  Conagua/SGAPDS/Gerencia de Potabilización y Tratamiento</t>
  </si>
  <si>
    <t>En operación</t>
  </si>
  <si>
    <t>N° de Plantas</t>
  </si>
  <si>
    <t>Capacidad instalada
(l/s)</t>
  </si>
  <si>
    <t>Caudal potabilizado
(l/s)</t>
  </si>
  <si>
    <t xml:space="preserve">ND  </t>
  </si>
  <si>
    <t>ND: No disponible
Fuente:  Conagua/SGAPDS/Gerencia de Potabilización y Tratamiento</t>
  </si>
  <si>
    <t>N° de plantas</t>
  </si>
  <si>
    <t>Sonora</t>
  </si>
  <si>
    <t>Total Nacional</t>
  </si>
  <si>
    <t xml:space="preserve">                           </t>
  </si>
  <si>
    <t>Clarificación convencional</t>
  </si>
  <si>
    <t>Clarificación de patente</t>
  </si>
  <si>
    <t>Filtración directa</t>
  </si>
  <si>
    <t>Filtros lentos</t>
  </si>
  <si>
    <t>Filtro de carbón activado</t>
  </si>
  <si>
    <t>Osmosis Inversa</t>
  </si>
  <si>
    <t>Remoción de fierro y manganeso</t>
  </si>
  <si>
    <t>N°</t>
  </si>
  <si>
    <t>Q (l/s)</t>
  </si>
  <si>
    <t>Total nacional</t>
  </si>
  <si>
    <t>Agua suministrada (l/s)</t>
  </si>
  <si>
    <t>Agua desinfectada (l/s)</t>
  </si>
  <si>
    <t>Cobertura 
%</t>
  </si>
  <si>
    <r>
      <t>NOTA:</t>
    </r>
    <r>
      <rPr>
        <sz val="9"/>
        <color indexed="16"/>
        <rFont val="Soberana Texto"/>
        <family val="3"/>
      </rPr>
      <t xml:space="preserve">  Inversiones totales en el subsector, que incluyen los programas a cargo de la CONAGUA más las realizadas por SEDESOL, CDI,
              BANOBRAS, organismos estatales, iniciativa privada, aportaciones de la EPA y créditos.</t>
    </r>
  </si>
  <si>
    <t>Agua suministrada</t>
  </si>
  <si>
    <t>Agua desinfectada</t>
  </si>
  <si>
    <t>Cobertura %</t>
  </si>
  <si>
    <t>Caudal (l/s)</t>
  </si>
  <si>
    <t>Suministrado</t>
  </si>
  <si>
    <t>Desinfectado</t>
  </si>
  <si>
    <t>México  *</t>
  </si>
  <si>
    <t>Morelos   *</t>
  </si>
  <si>
    <t>Puebla   *</t>
  </si>
  <si>
    <t>Sonora   *</t>
  </si>
  <si>
    <t>Tabasco  *</t>
  </si>
  <si>
    <t>Tamaulipas  **</t>
  </si>
  <si>
    <t>* Datos sujetos a revisión
** El dato presentado es parcial, debido a que se tuvieron problemas para la recopilación de la información
Fuente:  Conagua/SGAPDS/Gerencia de Potabilización y Tratamiento</t>
  </si>
  <si>
    <t>Entidad Federativa</t>
  </si>
  <si>
    <t>Cobertura de desinfección</t>
  </si>
  <si>
    <t>Total general</t>
  </si>
  <si>
    <t>Agua Producida</t>
  </si>
  <si>
    <t>Agua Desinfectada</t>
  </si>
  <si>
    <t>Actividad</t>
  </si>
  <si>
    <t>Operativos</t>
  </si>
  <si>
    <t>Preventivos</t>
  </si>
  <si>
    <t>Emergentes</t>
  </si>
  <si>
    <r>
      <t xml:space="preserve">Cloración de fuentes de abastecimiento </t>
    </r>
    <r>
      <rPr>
        <vertAlign val="superscript"/>
        <sz val="10"/>
        <color rgb="FF002060"/>
        <rFont val="Soberana Texto"/>
        <family val="3"/>
      </rPr>
      <t>a/</t>
    </r>
  </si>
  <si>
    <r>
      <t>Desinfección de sitios de alto riesgo</t>
    </r>
    <r>
      <rPr>
        <vertAlign val="superscript"/>
        <sz val="10"/>
        <color rgb="FF002060"/>
        <rFont val="Soberana Texto"/>
        <family val="3"/>
      </rPr>
      <t xml:space="preserve"> b/ </t>
    </r>
  </si>
  <si>
    <r>
      <t xml:space="preserve">Caleado de focos de infección </t>
    </r>
    <r>
      <rPr>
        <vertAlign val="superscript"/>
        <sz val="10"/>
        <color rgb="FF002060"/>
        <rFont val="Soberana Texto"/>
        <family val="3"/>
      </rPr>
      <t xml:space="preserve">c/ </t>
    </r>
  </si>
  <si>
    <t>Hipoclorito de calcio (Toneladas)</t>
  </si>
  <si>
    <t>Calhidra (Toneladas)</t>
  </si>
  <si>
    <t>Plata Coloidal (Frascos)</t>
  </si>
  <si>
    <t>Población beneficiada (habitantes)</t>
  </si>
  <si>
    <t>Municipios</t>
  </si>
  <si>
    <t>Localidades</t>
  </si>
  <si>
    <t>a/   Pozos, norias, manantiales, depósitos y cisternas entre otros, clorados una o más veces en el año.
b/   Sitios de alto riesgo: hospitales, centrales de autobuses, mercados, restaurantes, hoteles, escuelas y albergues.
c/   Letrinas, fosas sépticas, fecalismo al aire libre, basureros, hoyos negros.
Fuente:  Conagua/SGAPDS/Gerencia de Potabilización y Tratamiento.</t>
  </si>
  <si>
    <t>Enfermedad</t>
  </si>
  <si>
    <t>Enfermedades infecciosas intestinales</t>
  </si>
  <si>
    <t>Shigelosis</t>
  </si>
  <si>
    <t>Cólera</t>
  </si>
  <si>
    <t>Fiebre tifoidea</t>
  </si>
  <si>
    <t>Paratifoidea y salmonelosis</t>
  </si>
  <si>
    <t>Infección intestinal por virus, otros organismos y mal definidas</t>
  </si>
  <si>
    <t>Intoxicación alimentaria bacteriana</t>
  </si>
  <si>
    <t>Número de casos por año</t>
  </si>
  <si>
    <r>
      <t xml:space="preserve">2011  </t>
    </r>
    <r>
      <rPr>
        <vertAlign val="superscript"/>
        <sz val="10"/>
        <color theme="0"/>
        <rFont val="Soberana Texto"/>
        <family val="3"/>
      </rPr>
      <t>a/</t>
    </r>
  </si>
  <si>
    <t>Fuente: Secretaria de Salud. "Boletín Epidemiológico", editado por el Sistema Único de Información para la Vigilancia Epidemiológica de la Secretaría de Salud. (Semana 52 del 2013, Información preliminar)</t>
  </si>
  <si>
    <t>2014 *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</si>
  <si>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</si>
  <si>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</si>
  <si>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</si>
  <si>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</si>
  <si>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</si>
  <si>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</si>
  <si>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</si>
  <si>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</si>
  <si>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</si>
  <si>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</si>
  <si>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Cobertura de Desinfección</t>
  </si>
  <si>
    <t>Eficiencia de Desinfección</t>
  </si>
  <si>
    <t>Enfermedades Infecciosas Intestinales</t>
  </si>
  <si>
    <t>Fuente: Secretaria de Salud y Conagua/SGAPDS/Gerencia de Potabilización y Tratamiento</t>
  </si>
  <si>
    <r>
      <t>Incremento de caudal (m</t>
    </r>
    <r>
      <rPr>
        <vertAlign val="superscript"/>
        <sz val="10"/>
        <color theme="0"/>
        <rFont val="Soberana Texto"/>
        <family val="3"/>
      </rPr>
      <t>3</t>
    </r>
    <r>
      <rPr>
        <sz val="10"/>
        <color theme="0"/>
        <rFont val="Soberana Texto"/>
        <family val="3"/>
      </rPr>
      <t>/s)</t>
    </r>
  </si>
  <si>
    <r>
      <t>Acumulado (m</t>
    </r>
    <r>
      <rPr>
        <vertAlign val="superscript"/>
        <sz val="10"/>
        <color theme="0"/>
        <rFont val="Soberana Texto"/>
        <family val="3"/>
      </rPr>
      <t>3</t>
    </r>
    <r>
      <rPr>
        <sz val="10"/>
        <color theme="0"/>
        <rFont val="Soberana Texto"/>
        <family val="3"/>
      </rPr>
      <t>/s)</t>
    </r>
  </si>
  <si>
    <r>
      <t>Agua residual colectada (m</t>
    </r>
    <r>
      <rPr>
        <vertAlign val="superscript"/>
        <sz val="10"/>
        <color theme="0"/>
        <rFont val="Soberana Texto"/>
        <family val="3"/>
      </rPr>
      <t>3</t>
    </r>
    <r>
      <rPr>
        <sz val="10"/>
        <color theme="0"/>
        <rFont val="Soberana Texto"/>
        <family val="3"/>
      </rPr>
      <t>/s)</t>
    </r>
  </si>
  <si>
    <t>Porcentaje</t>
  </si>
  <si>
    <t>AVANCES</t>
  </si>
  <si>
    <t xml:space="preserve">AÑO </t>
  </si>
  <si>
    <t>Caudal incorporado</t>
  </si>
  <si>
    <t>Caudal tratado</t>
  </si>
  <si>
    <t>Caudal colectado</t>
  </si>
  <si>
    <t>Cobertura de tratamiento</t>
  </si>
  <si>
    <t>Avance cobertura de tratamiento</t>
  </si>
  <si>
    <t>Plantas en operación</t>
  </si>
  <si>
    <t>Caudal tratado
(l/s)</t>
  </si>
  <si>
    <t>ND: No disponible
Fuente: Conagua/SGAPDS/Gerencia de Potabilización y Tratamiento</t>
  </si>
  <si>
    <t>N° de  plantas</t>
  </si>
  <si>
    <t>Cobertura de tratamiento
( % )</t>
  </si>
  <si>
    <t>Lagunas de estabilización</t>
  </si>
  <si>
    <t>Lodos activados</t>
  </si>
  <si>
    <t>R.A.F.A.</t>
  </si>
  <si>
    <t>Tanque séptico</t>
  </si>
  <si>
    <t>Humedal o Wetland</t>
  </si>
  <si>
    <t>Reactor enzimático</t>
  </si>
  <si>
    <t>Tanque Imhoff</t>
  </si>
  <si>
    <t>Filtros biológicos</t>
  </si>
  <si>
    <t>Lagunas aireadas</t>
  </si>
  <si>
    <t>Primario</t>
  </si>
  <si>
    <t>Zanjas de oxidación</t>
  </si>
  <si>
    <t>Dual</t>
  </si>
  <si>
    <t>Discos biológicos</t>
  </si>
  <si>
    <t>Primario avanzado</t>
  </si>
  <si>
    <t xml:space="preserve">                              </t>
  </si>
  <si>
    <t xml:space="preserve">                              Datos que presentan variaciones de 20% y 50% respectivamente, en comparación con el año anterior
Fuente: Conagua/SGAPDS/Gerencia de Potabilización y Tratamiento</t>
  </si>
  <si>
    <t xml:space="preserve">                              Datos que presentan variaciones de 20% y 50% respectivamente, en comparación con el año anterior
Fuente:  Conagua/SGAPDS/Gerencia de Potabilización y Tratamiento</t>
  </si>
  <si>
    <t>Discos
biológicos</t>
  </si>
  <si>
    <t>Filtros
biológicos</t>
  </si>
  <si>
    <t>Wetland o Humedal</t>
  </si>
  <si>
    <t>OTROS</t>
  </si>
  <si>
    <t>Capacidad</t>
  </si>
  <si>
    <t>Tipo de tratamiento y caudal tratado</t>
  </si>
  <si>
    <t>Sin operar</t>
  </si>
  <si>
    <t>Instalada
(l/s)</t>
  </si>
  <si>
    <t>En operación
(l/s)</t>
  </si>
  <si>
    <t>Secundario</t>
  </si>
  <si>
    <t>Terciario</t>
  </si>
  <si>
    <t>No especificado</t>
  </si>
  <si>
    <t>Caudal
(l/s)</t>
  </si>
  <si>
    <t>Fuente: Conagua/SGT/Gerencia de Saneamiento y Calidad del Agua</t>
  </si>
  <si>
    <t>PROCESO</t>
  </si>
  <si>
    <t>N° DE PLANTAS</t>
  </si>
  <si>
    <t>(%)</t>
  </si>
  <si>
    <t>Tratamiento primario</t>
  </si>
  <si>
    <t xml:space="preserve">Tratamiento secundario      </t>
  </si>
  <si>
    <t>Tratamiento terciario</t>
  </si>
  <si>
    <t>Intercambio</t>
  </si>
  <si>
    <t>Fuente: Conagua/Gerencia de Potabilización y Tratamiento</t>
  </si>
  <si>
    <t>Línea base 2012</t>
  </si>
  <si>
    <t xml:space="preserve">Ciudad </t>
  </si>
  <si>
    <r>
      <t>$/m</t>
    </r>
    <r>
      <rPr>
        <b/>
        <vertAlign val="superscript"/>
        <sz val="10"/>
        <color theme="0"/>
        <rFont val="Soberana Texto"/>
        <family val="3"/>
      </rPr>
      <t>3</t>
    </r>
    <r>
      <rPr>
        <b/>
        <sz val="10"/>
        <color theme="0"/>
        <rFont val="Soberana Texto"/>
        <family val="3"/>
      </rPr>
      <t xml:space="preserve"> en consumo de 30 m</t>
    </r>
    <r>
      <rPr>
        <b/>
        <vertAlign val="superscript"/>
        <sz val="10"/>
        <color theme="0"/>
        <rFont val="Soberana Texto"/>
        <family val="3"/>
      </rPr>
      <t>3</t>
    </r>
    <r>
      <rPr>
        <b/>
        <sz val="10"/>
        <color theme="0"/>
        <rFont val="Soberana Texto"/>
        <family val="3"/>
      </rPr>
      <t>/mes</t>
    </r>
  </si>
  <si>
    <t>$</t>
  </si>
  <si>
    <t>Acapulco</t>
  </si>
  <si>
    <t>Atizapán</t>
  </si>
  <si>
    <t>Cancún</t>
  </si>
  <si>
    <t>Chetumal</t>
  </si>
  <si>
    <t>Culiacán</t>
  </si>
  <si>
    <t>Delicias</t>
  </si>
  <si>
    <t>Ensenada</t>
  </si>
  <si>
    <t>Gómez Palacio</t>
  </si>
  <si>
    <t>Guadalajara</t>
  </si>
  <si>
    <t xml:space="preserve">Hermosillo </t>
  </si>
  <si>
    <t>Juárez</t>
  </si>
  <si>
    <t>La Paz</t>
  </si>
  <si>
    <t>León</t>
  </si>
  <si>
    <t>Mérida</t>
  </si>
  <si>
    <t>Mexicali</t>
  </si>
  <si>
    <t>Monterrey</t>
  </si>
  <si>
    <t>Morelia</t>
  </si>
  <si>
    <t>Naucalpan</t>
  </si>
  <si>
    <r>
      <t xml:space="preserve">Oaxaca </t>
    </r>
    <r>
      <rPr>
        <b/>
        <vertAlign val="superscript"/>
        <sz val="10"/>
        <rFont val="Soberana Texto"/>
        <family val="3"/>
      </rPr>
      <t>b/</t>
    </r>
    <r>
      <rPr>
        <sz val="10"/>
        <rFont val="Soberana Texto"/>
        <family val="3"/>
      </rPr>
      <t xml:space="preserve"> </t>
    </r>
  </si>
  <si>
    <t>San Juan del Río</t>
  </si>
  <si>
    <t>Tijuana</t>
  </si>
  <si>
    <t>Toluca</t>
  </si>
  <si>
    <t xml:space="preserve">Torreón </t>
  </si>
  <si>
    <t>Tula de Allende</t>
  </si>
  <si>
    <t>Xalapa</t>
  </si>
  <si>
    <t>a/ Los que se presentan en cero, no aumentaron sus tarifas
b/ En el caso de Oaxaca para 2012 se considera la tarifa residencial
Fuente: Conagua/SGAPDS/Gerencia de Fortalecimiento de Organismos Operadores</t>
  </si>
  <si>
    <t>X</t>
  </si>
  <si>
    <t>Ciudad</t>
  </si>
  <si>
    <r>
      <t>Tarifa total para 30 m</t>
    </r>
    <r>
      <rPr>
        <b/>
        <vertAlign val="superscript"/>
        <sz val="10"/>
        <rFont val="Soberana Texto"/>
        <family val="3"/>
      </rPr>
      <t>3</t>
    </r>
    <r>
      <rPr>
        <b/>
        <sz val="10"/>
        <rFont val="Soberana Texto"/>
        <family val="3"/>
      </rPr>
      <t>/mes</t>
    </r>
  </si>
  <si>
    <t>Cargo fijo total</t>
  </si>
  <si>
    <r>
      <t>Cargo fijo (pesos/m</t>
    </r>
    <r>
      <rPr>
        <b/>
        <vertAlign val="superscript"/>
        <sz val="10"/>
        <rFont val="Soberana Texto"/>
        <family val="3"/>
      </rPr>
      <t>3</t>
    </r>
    <r>
      <rPr>
        <b/>
        <sz val="10"/>
        <rFont val="Soberana Texto"/>
        <family val="3"/>
      </rPr>
      <t>) agua</t>
    </r>
  </si>
  <si>
    <r>
      <t>Cargo fijo (pesos/m</t>
    </r>
    <r>
      <rPr>
        <b/>
        <vertAlign val="superscript"/>
        <sz val="10"/>
        <rFont val="Soberana Texto"/>
        <family val="3"/>
      </rPr>
      <t>3</t>
    </r>
    <r>
      <rPr>
        <b/>
        <sz val="10"/>
        <rFont val="Soberana Texto"/>
        <family val="3"/>
      </rPr>
      <t>) alcantarillado</t>
    </r>
  </si>
  <si>
    <t>Cuota agua menos cargo fijo</t>
  </si>
  <si>
    <t>Cuota sólo drenaje y/o saneamiento</t>
  </si>
  <si>
    <r>
      <t>Tarifa agua (pesos/m</t>
    </r>
    <r>
      <rPr>
        <b/>
        <vertAlign val="superscript"/>
        <sz val="10"/>
        <rFont val="Soberana Texto"/>
        <family val="3"/>
      </rPr>
      <t>3</t>
    </r>
    <r>
      <rPr>
        <b/>
        <sz val="10"/>
        <rFont val="Soberana Texto"/>
        <family val="3"/>
      </rPr>
      <t>)</t>
    </r>
  </si>
  <si>
    <t>Hermosillo</t>
  </si>
  <si>
    <t>Torreón</t>
  </si>
  <si>
    <r>
      <t xml:space="preserve">Nota: Tarifas para un consumo de 30 m3 por mes
</t>
    </r>
    <r>
      <rPr>
        <b/>
        <sz val="10"/>
        <rFont val="Soberana Texto"/>
        <family val="3"/>
      </rPr>
      <t>Fuente:</t>
    </r>
    <r>
      <rPr>
        <sz val="10"/>
        <rFont val="Soberana Texto"/>
        <family val="3"/>
      </rPr>
      <t xml:space="preserve"> Conagua/SGAPDS/Gerencia de Fortalecimiento de Organismos Operadores</t>
    </r>
  </si>
  <si>
    <t>VARIACION PORCENTUAL DE LAS TARIFAS POR TIPO DE SERVICIO DE AGUA EN LAS PRINCIPALES CIUDADES</t>
  </si>
  <si>
    <t>Doméstico</t>
  </si>
  <si>
    <t>Comercial</t>
  </si>
  <si>
    <t>Industrial</t>
  </si>
  <si>
    <r>
      <t>Tarifa agua mas alta(pesos/m</t>
    </r>
    <r>
      <rPr>
        <b/>
        <vertAlign val="superscript"/>
        <sz val="10"/>
        <rFont val="Soberana Texto"/>
        <family val="3"/>
      </rPr>
      <t>3</t>
    </r>
    <r>
      <rPr>
        <b/>
        <sz val="10"/>
        <rFont val="Soberana Texto"/>
        <family val="3"/>
      </rPr>
      <t>)</t>
    </r>
  </si>
  <si>
    <t>Municipal /GIC</t>
  </si>
  <si>
    <t xml:space="preserve">Baja California </t>
  </si>
  <si>
    <t>Durango *</t>
  </si>
  <si>
    <t>Michoacán de Ocampo  *</t>
  </si>
  <si>
    <t>Oaxaca  *</t>
  </si>
  <si>
    <t>Puebla  *</t>
  </si>
  <si>
    <t>Sonora  *</t>
  </si>
  <si>
    <t>*  Estados con información preeliminar
Fuente: Conagua/SGAPDS/Gerencia de Programas Federales de Agua Potable y Alcantarillado</t>
  </si>
  <si>
    <t>Acciones</t>
  </si>
  <si>
    <t>Inversión</t>
  </si>
  <si>
    <t>Componente I</t>
  </si>
  <si>
    <t>Fuente: Conagua/SGAPDS/Gerencia de Fortalecimiento de Organismos Operadores</t>
  </si>
  <si>
    <t xml:space="preserve">Año </t>
  </si>
  <si>
    <t>Monto devuelto</t>
  </si>
  <si>
    <t>Inversión total aplicada</t>
  </si>
  <si>
    <t>Contraparte</t>
  </si>
  <si>
    <t>Cuadro 5.5. Contribuyentes municipales adheridos al Prosanear</t>
  </si>
  <si>
    <t>DL Aguascalientes</t>
  </si>
  <si>
    <t>DL Coahuila</t>
  </si>
  <si>
    <t>DL Chihuahua</t>
  </si>
  <si>
    <t>DL Durango</t>
  </si>
  <si>
    <t>DL Guanajuato</t>
  </si>
  <si>
    <t>DL Guerrero</t>
  </si>
  <si>
    <t>DL Hidalgo</t>
  </si>
  <si>
    <t>DL Michoacán</t>
  </si>
  <si>
    <t>DL Nayarit</t>
  </si>
  <si>
    <t>DL Puebla</t>
  </si>
  <si>
    <t>DL Querétaro</t>
  </si>
  <si>
    <t>DL Tabasco</t>
  </si>
  <si>
    <t>DL Zacatecas</t>
  </si>
  <si>
    <t>OC Balsas</t>
  </si>
  <si>
    <t>OC Aguas del Valle de México</t>
  </si>
  <si>
    <t>OC Cuencas Centrales del Norte</t>
  </si>
  <si>
    <t>OC Frontera Sur</t>
  </si>
  <si>
    <t>OC Golfo Centro</t>
  </si>
  <si>
    <t>OC Noroeste</t>
  </si>
  <si>
    <t>OC Río Bravo</t>
  </si>
  <si>
    <t>DL Dirección Local, OC Organismo de Cuenca
Fuente: Conagua/Gerencia de Potabilización y Tratamiento</t>
  </si>
  <si>
    <t>DIRECCION LOCAL / ORGANISMO DE CUENCA</t>
  </si>
  <si>
    <t>CONDONACIÓN</t>
  </si>
  <si>
    <t>Coahuila</t>
  </si>
  <si>
    <t>Michoacán</t>
  </si>
  <si>
    <t>Querétaro</t>
  </si>
  <si>
    <t>Aguas del Valle de México</t>
  </si>
  <si>
    <t>Balsas</t>
  </si>
  <si>
    <t>Cuencas Centrales del Norte</t>
  </si>
  <si>
    <t>Frontera Sur</t>
  </si>
  <si>
    <t>Golfo Centro</t>
  </si>
  <si>
    <t>Golfo Norte</t>
  </si>
  <si>
    <t>Lerma Santiago Pacífico</t>
  </si>
  <si>
    <t>Noroeste</t>
  </si>
  <si>
    <t>Pacífico Norte</t>
  </si>
  <si>
    <t>Pacífico Sur</t>
  </si>
  <si>
    <t>Península de Baja California</t>
  </si>
  <si>
    <t>Río Bravo</t>
  </si>
  <si>
    <t>No distribuible</t>
  </si>
  <si>
    <t>Fuente: Conagua/SGAPDS/Gerencia de Programas Federales de Agua Potable y Alcantarillado</t>
  </si>
  <si>
    <t>Cuadro 5.7. Tramos de construcción de la Tercera Línea del Sistema Cutzamala</t>
  </si>
  <si>
    <t>Tramo</t>
  </si>
  <si>
    <t>Empresas</t>
  </si>
  <si>
    <t>Túnel Analco-San José</t>
  </si>
  <si>
    <t>Álvarez y Ferreira Procuradores Técnicos y Legales Asociados, S.A. de C.V. – Construcciones y Prefabricados Laguna, S.A. de C.V.</t>
  </si>
  <si>
    <t>Tanque Pericos</t>
  </si>
  <si>
    <t>La Peninsular Constructora, S.A. de C.V. – Alcance Total, S.A. de C.V. – Aqualia Infraestructuras de México, S.A. de C.V. – Ingeniería de Bombas y Controles, S.A. de C.V.</t>
  </si>
  <si>
    <t>PI 313 KM 42+379.53</t>
  </si>
  <si>
    <t>Construcciones y Servicios del Noreste, S.A. de C.V. – Desarrollos Locsa, S.A. de C.V.</t>
  </si>
  <si>
    <t>Tanque Sta. Isabel</t>
  </si>
  <si>
    <t>Productos y Estructura de Concreto, S.A. de C.V. – Constructora Garza Ponce, S.A. de C.V. – Construcciones y Dragados del Sureste, S.A. de C.V. – Calzada Construcciones, S.A. de C.V.</t>
  </si>
  <si>
    <t>Torre de Oscilación 5</t>
  </si>
  <si>
    <t>Población total
(hab)</t>
  </si>
  <si>
    <t>Población en
viviendas particulares (hab)</t>
  </si>
  <si>
    <t>Dotación AP 
(l/h/d)</t>
  </si>
  <si>
    <t>Agua residual generada  * 
(l/s)</t>
  </si>
  <si>
    <t>Agua residual colectada
* (l/s)</t>
  </si>
  <si>
    <t>Capacidad instalada en operación (l/s)</t>
  </si>
  <si>
    <t>Caudal tratado 
(l/s)</t>
  </si>
  <si>
    <t>Cobertura de tratamiento
%</t>
  </si>
  <si>
    <t>hab. c/serv</t>
  </si>
  <si>
    <r>
      <t xml:space="preserve">Aguascalientes </t>
    </r>
    <r>
      <rPr>
        <vertAlign val="superscript"/>
        <sz val="11"/>
        <color rgb="FF663300"/>
        <rFont val="Soberana Texto"/>
        <family val="3"/>
      </rPr>
      <t>1/</t>
    </r>
  </si>
  <si>
    <r>
      <t xml:space="preserve">Nayarit </t>
    </r>
    <r>
      <rPr>
        <vertAlign val="superscript"/>
        <sz val="11"/>
        <color rgb="FF663300"/>
        <rFont val="Soberana Texto"/>
        <family val="3"/>
      </rPr>
      <t>1/</t>
    </r>
  </si>
  <si>
    <r>
      <t xml:space="preserve">Nuevo León </t>
    </r>
    <r>
      <rPr>
        <vertAlign val="superscript"/>
        <sz val="11"/>
        <color rgb="FF663300"/>
        <rFont val="Soberana Texto"/>
        <family val="3"/>
      </rPr>
      <t>1/</t>
    </r>
  </si>
  <si>
    <t>Datos de población estimados por la Conagua en función del XIII Censo de Población y Vivienda INEGI 2010 y proyecciones de Poblacion CONAPO 2013</t>
  </si>
  <si>
    <t>* Caudales estimados en función de los siguientes parámetros: población, producción, coeficiente de aportación y cobertura de alcantarillado</t>
  </si>
  <si>
    <r>
      <rPr>
        <sz val="9"/>
        <rFont val="Soberana Texto"/>
        <family val="3"/>
      </rPr>
      <t>1/</t>
    </r>
    <r>
      <rPr>
        <sz val="10"/>
        <rFont val="Soberana Texto"/>
        <family val="3"/>
      </rPr>
      <t xml:space="preserve">  El caudal excedente de agua residual tratada se debe a que existen usuarios con fuentes de abastecimiento propias que descargan al alcantarillado municipal</t>
    </r>
  </si>
  <si>
    <t>Columna19</t>
  </si>
  <si>
    <t>Clarificación de Patente</t>
  </si>
  <si>
    <t>Componente II.-  Acciones de Mejoramiento de Eficiencias en Organismos Operadores</t>
  </si>
  <si>
    <t>Subtotal Componente II</t>
  </si>
  <si>
    <t>Coberturas Agua Potable y Alcantarillado 2014</t>
  </si>
  <si>
    <t>Diferencia 2013-2014</t>
  </si>
  <si>
    <t>Remoción de Fierro - Manganeso</t>
  </si>
  <si>
    <t>Columna20</t>
  </si>
  <si>
    <t>Reporte del SIVA. De 70 646 muestras de cloro libre realizadas 63 927 estuvieron dentro de NOM (90.49 %) y 64 910 (91.88 %) dentro y arriba de la NOM.</t>
  </si>
  <si>
    <r>
      <t xml:space="preserve">Variación de la tarifa 2013-2014  </t>
    </r>
    <r>
      <rPr>
        <b/>
        <vertAlign val="superscript"/>
        <sz val="10"/>
        <color theme="0"/>
        <rFont val="Soberana Texto"/>
        <family val="3"/>
      </rPr>
      <t>a/</t>
    </r>
  </si>
  <si>
    <t>Tarifas del Agua para Uso Doméstico en México 2014 (altas)</t>
  </si>
  <si>
    <t>Tarifas del Agua para Uso Doméstico en México 2014 (bajas)</t>
  </si>
  <si>
    <t>Coberturas 2014</t>
  </si>
  <si>
    <r>
      <t xml:space="preserve">Cuadro 1.3. Inversiones por rubro de aplicación, ejercidos a través de programas de la Conagua 1999 a 2014  </t>
    </r>
    <r>
      <rPr>
        <b/>
        <vertAlign val="superscript"/>
        <sz val="12"/>
        <color rgb="FFC00000"/>
        <rFont val="Soberana Texto"/>
        <family val="3"/>
      </rPr>
      <t>a/</t>
    </r>
    <r>
      <rPr>
        <b/>
        <sz val="12"/>
        <color rgb="FFC00000"/>
        <rFont val="Soberana Texto"/>
        <family val="3"/>
      </rPr>
      <t xml:space="preserve">   (millones de pesos) </t>
    </r>
  </si>
  <si>
    <t>CUADRO 2.9. Evolución en la cobertura del servicio de alcantarillado por entidad federativa
(porcentajes) Parte 2</t>
  </si>
  <si>
    <t xml:space="preserve">                                                  Datos que presentan variaciones de 10% y 20% respectivamente, en comparación con el año anterior</t>
  </si>
  <si>
    <t>CUADRO 3.6. Evolución del agua suministrada y desinfectada para consumo humano por entidad federativa, 2000 a 2014  (litros por segundo)     Parte  1</t>
  </si>
  <si>
    <t>CUADRO 3.6. Evolución del agua suministrada y desinfectada para consumo humano por entidad federativa, 2000 a 2014      (litros por segundo)     Parte  2</t>
  </si>
  <si>
    <t>Meta anual parcial, MtCO2e</t>
  </si>
  <si>
    <t>Meta anual acumulada, MtCO2e</t>
  </si>
  <si>
    <t>Avance acumulado, MtCO2e</t>
  </si>
  <si>
    <t>Avance parcial, MtCO2e</t>
  </si>
  <si>
    <t>PROGRAMA FEDERAL DE SANEAMIENTO DE AGUAS RESIDUALES (PROSANEAR) 2014</t>
  </si>
  <si>
    <t>DL Baja California Sur</t>
  </si>
  <si>
    <t>DL México</t>
  </si>
  <si>
    <t>DL Quintana Roo</t>
  </si>
  <si>
    <t>DL Tlaxcala</t>
  </si>
  <si>
    <t>OC Lerma Santiago Pacífico</t>
  </si>
  <si>
    <t>OC Pacífico Norte</t>
  </si>
  <si>
    <t>OC Pacífico Sur</t>
  </si>
  <si>
    <t>Cobertura Agua Potable</t>
  </si>
  <si>
    <t>Potabilizado</t>
  </si>
  <si>
    <t>Sin tratamiento</t>
  </si>
  <si>
    <t>Aguas residuales</t>
  </si>
  <si>
    <t>Cobertura Alcantarillado</t>
  </si>
  <si>
    <t>Colectado</t>
  </si>
  <si>
    <t>Tratado</t>
  </si>
  <si>
    <t>Reutilizado</t>
  </si>
  <si>
    <t>Inversiones</t>
  </si>
  <si>
    <t>Agua residual colectada</t>
  </si>
  <si>
    <t>Agua residual generada no colectada</t>
  </si>
  <si>
    <t>Tratamiento de aguas residuales</t>
  </si>
  <si>
    <t>Cobertura Dic/2014</t>
  </si>
  <si>
    <t>* El dato presentado es parcial, debido a que se tuvieron problemas para la recopilación de la información
Fuente:  Conagua/SGAPDS/Gerencia de Potabilización y Tratamiento</t>
  </si>
  <si>
    <t>Estado</t>
  </si>
  <si>
    <t>Reúso</t>
  </si>
  <si>
    <t>Directo</t>
  </si>
  <si>
    <t>Indirecto</t>
  </si>
  <si>
    <t>acumulado</t>
  </si>
  <si>
    <t>en el año</t>
  </si>
  <si>
    <t>DL Colima</t>
  </si>
  <si>
    <t xml:space="preserve">DL San Luis Potosí </t>
  </si>
  <si>
    <t>OC Golfo Norte</t>
  </si>
  <si>
    <t>OC Península de Baja California</t>
  </si>
  <si>
    <t xml:space="preserve">Dirección Local / 
Organismo de Cuenca </t>
  </si>
  <si>
    <r>
      <t xml:space="preserve">Cuadro 1.2. Inversiones totales por sector de origen del recurso, 2002 a 2014  </t>
    </r>
    <r>
      <rPr>
        <vertAlign val="superscript"/>
        <sz val="12"/>
        <color rgb="FFC3002F"/>
        <rFont val="Soberana Texto"/>
        <family val="3"/>
      </rPr>
      <t xml:space="preserve">a/ </t>
    </r>
    <r>
      <rPr>
        <sz val="12"/>
        <color rgb="FFC3002F"/>
        <rFont val="Soberana Texto"/>
        <family val="3"/>
      </rPr>
      <t xml:space="preserve"> 
(millones de pesos)</t>
    </r>
  </si>
  <si>
    <t>Gráfica 1.1.  Inversiones por origen de los recursos, 2014
(miles de millones de pesos)</t>
  </si>
  <si>
    <r>
      <t xml:space="preserve">Gráfica 1.2. Inversiones totales por sector de origen del recurso,  2002 a 2014  </t>
    </r>
    <r>
      <rPr>
        <b/>
        <vertAlign val="superscript"/>
        <sz val="16"/>
        <color rgb="FFC00000"/>
        <rFont val="Soberana Texto"/>
        <family val="3"/>
      </rPr>
      <t>a/</t>
    </r>
    <r>
      <rPr>
        <b/>
        <sz val="16"/>
        <color rgb="FFC00000"/>
        <rFont val="Soberana Texto"/>
        <family val="3"/>
      </rPr>
      <t xml:space="preserve">
(miles de millones de pesos)</t>
    </r>
  </si>
  <si>
    <r>
      <t xml:space="preserve">Gráfica 1.3. Inversiones totales por rubro de aplicación, 2002 a 2014  </t>
    </r>
    <r>
      <rPr>
        <b/>
        <vertAlign val="superscript"/>
        <sz val="12"/>
        <color rgb="FFC00000"/>
        <rFont val="Soberana Texto"/>
        <family val="3"/>
      </rPr>
      <t>a/</t>
    </r>
    <r>
      <rPr>
        <b/>
        <sz val="12"/>
        <color rgb="FFC00000"/>
        <rFont val="Soberana Texto"/>
        <family val="3"/>
      </rPr>
      <t xml:space="preserve">
(miles de millones de pesos)</t>
    </r>
  </si>
  <si>
    <r>
      <t xml:space="preserve">Cuadro 1.4. Inversiones totales por rubro de aplicación 2002 a 2014 </t>
    </r>
    <r>
      <rPr>
        <b/>
        <vertAlign val="superscript"/>
        <sz val="11"/>
        <color rgb="FFC00000"/>
        <rFont val="Soberana Texto"/>
        <family val="3"/>
      </rPr>
      <t>a/</t>
    </r>
    <r>
      <rPr>
        <b/>
        <sz val="11"/>
        <color rgb="FFC00000"/>
        <rFont val="Soberana Texto"/>
        <family val="3"/>
      </rPr>
      <t xml:space="preserve">  
(millones de pesos)</t>
    </r>
  </si>
  <si>
    <t>Gráfica 1.4.  Inversiones por rubro de aplicacion, 2014
(miles de millones de pesos)</t>
  </si>
  <si>
    <t>Cuadro 1.5. Inversiones reportadas por entidad federativa según el sector de origen del recurso, 2013   (millones de pesos)</t>
  </si>
  <si>
    <t>Cuadro 1.6. Rubro de aplicación de las inversiones por entidad federativa, 2014
(millones de pesos)</t>
  </si>
  <si>
    <t>Cuadro 1.7. Inversiones reportadas por programa y dependencia por sector de origen de los recursos, 2014   (millones de pesos)</t>
  </si>
  <si>
    <t>Cuadro 1.8. Inversiones reportadas por programa y dependencia responsable por rubro de aplicación, 2013    (millones de pesos)</t>
  </si>
  <si>
    <t>Gráfica 1.5. Inversiones por programa y dependencia, 2014
(miles de millones de pesos)</t>
  </si>
  <si>
    <r>
      <t xml:space="preserve">Gráfica 1.6. Inversiones de los programas a cargo de la </t>
    </r>
    <r>
      <rPr>
        <b/>
        <sz val="12"/>
        <color rgb="FFC00000"/>
        <rFont val="Soberana Titular"/>
        <family val="3"/>
      </rPr>
      <t>Conagua</t>
    </r>
    <r>
      <rPr>
        <b/>
        <sz val="12"/>
        <color rgb="FFC00000"/>
        <rFont val="Soberana Texto"/>
        <family val="3"/>
      </rPr>
      <t>, 2014
(miles de millones de pesos)</t>
    </r>
  </si>
  <si>
    <t>Cuadro 1.9. Inversiones en zonas urbanas y rurales por entidad federativa, 2014 (millones de pesos)</t>
  </si>
  <si>
    <t>Cuadro 1.10. Inversiones reportadas por entidad federativa y programa, 2014    (millones de pesos)</t>
  </si>
  <si>
    <r>
      <t xml:space="preserve">Cuadro 1.11. Inversiones aplicadas en zonas urbanas y rurales,  1997 a 2014  </t>
    </r>
    <r>
      <rPr>
        <b/>
        <vertAlign val="superscript"/>
        <sz val="12"/>
        <color rgb="FFC00000"/>
        <rFont val="Soberana Texto"/>
        <family val="3"/>
      </rPr>
      <t xml:space="preserve">a/ </t>
    </r>
    <r>
      <rPr>
        <b/>
        <sz val="12"/>
        <color rgb="FFC00000"/>
        <rFont val="Soberana Texto"/>
        <family val="3"/>
      </rPr>
      <t xml:space="preserve">   (millones de pesos)</t>
    </r>
  </si>
  <si>
    <t>Gráfica 1.7.  Inversiones históricas en zonas urbanas y rurales,  2002 a 2014
(miles de millones de pesos)</t>
  </si>
  <si>
    <t>Cuadro 1.12. Inversiones reportadas en zonas urbanas por entidad federativa, por sector de origen de los recursos, 2014   (millones de pesos)</t>
  </si>
  <si>
    <t>Cuadro 1.13. Rubro de aplicación de las inversiones en zonas urbanas por entidad federativa, 2014    (millones de pesos)</t>
  </si>
  <si>
    <t>Cuadro 1.14. Origen de las inversiones en zonas rurales por entidad federativa, 2014  (millones de pesos)</t>
  </si>
  <si>
    <t>Gráfica 2.1. Coberturas de agua potable y alcantarillado 2014  (porcentaje)</t>
  </si>
  <si>
    <t>Cuadro 2.1. Coberturas de los servicios de agua potable y alcantarillado por entidad federativa a diciembre de 2014</t>
  </si>
  <si>
    <t>Gráfica 2.2. Cobertura de agua potable por entidad federativa (porcentaje)</t>
  </si>
  <si>
    <t>Cuadro 2.2. Evolución de la cobertura nacional de agua potable, 1990 a 2014</t>
  </si>
  <si>
    <t>Cuadro 2.3. Evolución de la cobertura de agua potable en zonas urbanas, 1990 a 2014</t>
  </si>
  <si>
    <t>Gráfica 2.3. Cobertura de agua potable 1990 a 2014</t>
  </si>
  <si>
    <t>Cuadro 2.4. Evolución de la cobertura de agua potable en zonas rurales, 1990 a 2014</t>
  </si>
  <si>
    <t>Gráfica 2.4. Cobertura de alcantarillado por entidad federativa (porcentaje)</t>
  </si>
  <si>
    <t>Gráfica 2.5. Cobertura de alcantarillado 1990 a 2014</t>
  </si>
  <si>
    <t>Cuadro 2.6. Evolución de la cobertura nacional de alcantarillado, 1990 a 2014</t>
  </si>
  <si>
    <t>Cuadro 2.7. Evolución de la cobertura de alcantarillado en zonas urbanas, 1990 a 2014</t>
  </si>
  <si>
    <t>Cuuadro 2.8. Evolución de la cobertura de alcantarillado en zonas rurales, 1990-2014</t>
  </si>
  <si>
    <t>Cuadro 2.9. Evolución en la cobertura del servicio de alcantarillado por entidad federativa
(porcentajes) Parte 1</t>
  </si>
  <si>
    <t>Cuadro 2.10.  Avance en las metas de agua potable 2013-2018 (porcentaje)</t>
  </si>
  <si>
    <t>Cuadro 2.11.  Avance en las metas de alcantarillado 2013-2018 (porcentaje)</t>
  </si>
  <si>
    <t>Gráfica 2.6. Evolución de las coberturas del agua potable 2013-2018 (porcentaje)</t>
  </si>
  <si>
    <t>Gráfica 2.8.  Evolución de la cobertura de agua potable respecto a las Metas del Milenio</t>
  </si>
  <si>
    <t>Gráfica 2.9.  Evolución de la cobertura de alcantarillado respecto a las Metas del Milenio</t>
  </si>
  <si>
    <t>Gráfica 2.10.  México ante el mundo. Cobertura de agua potable 2014  (porcentaje)</t>
  </si>
  <si>
    <t>Gráfica 2.11. México ante el mundo. Cobertura de alcantarillado 2014  (porcentaje)</t>
  </si>
  <si>
    <t>Cuadro 3.1. Plantas potabilizadoras municipales en México, 1993 a 2014</t>
  </si>
  <si>
    <t>Cuadro 3.2. Plantas potabilizadoras de agua por entidad federativa,  2014</t>
  </si>
  <si>
    <t>Cuadro 3.3. Plantas potabilizadoras por entidad federativa según proceso de potabilización y caudal potabilizado, 2014   (Parte 2)</t>
  </si>
  <si>
    <t>Cuadro 3.4. Agua suministrada y desinfectada para consumo humano 1991 a 2014</t>
  </si>
  <si>
    <t>Gráfica 3.2. Agua suministrada y desinfectada para consumo humano y cobertura de desinfección, 1991 a 2014</t>
  </si>
  <si>
    <t>Cuadro 3.5. Agua suministrada y desinfectada para consumo humano por entidad federativa, 2014</t>
  </si>
  <si>
    <t>Gráfica 3.3.   Agua suministrada y desinfectada  para consumo humano por entidad federativa y cobertura de desinfección, 2014</t>
  </si>
  <si>
    <t>Cuadro 3.6. Evolución del agua suministrada y desinfectada para consumo humano por entidad federativa, 2000 a 2014    (litros por segundo)     Parte  3</t>
  </si>
  <si>
    <t>Cuadro 3.7. Operativos realizados para la prevención y control del cólera, 2014</t>
  </si>
  <si>
    <t>Cuadro 3.8. Casos registrados de enfermedades infecciosas del aparato digestivo, 2002 a 2014</t>
  </si>
  <si>
    <t>Gráfica 3.4. Cobertura y eficiencia de desinfección vs Incidencia de enfermedades infecciosas intestinales, 2000 a 2014</t>
  </si>
  <si>
    <t>Gráfica 3.5. Evolución de la cobertura de tratamiento de aguas residuales</t>
  </si>
  <si>
    <t>Gráfica 3.6. Cobertura de tratamiento por entidad federativa, 2014</t>
  </si>
  <si>
    <t>Gráfica 3.8. Plantas de tratamiento de aguas residuales de origen industrial por nivel de tratamiento, 2014 (porcentaje)</t>
  </si>
  <si>
    <r>
      <t>Cuadro 3.16. Avances en reutilización e intercambio de aguas residuales tratadas por entidad federativa, m</t>
    </r>
    <r>
      <rPr>
        <b/>
        <vertAlign val="superscript"/>
        <sz val="11"/>
        <color rgb="FFC00000"/>
        <rFont val="Soberana Texto"/>
        <family val="3"/>
      </rPr>
      <t>3</t>
    </r>
    <r>
      <rPr>
        <b/>
        <sz val="11"/>
        <color rgb="FFC00000"/>
        <rFont val="Soberana Texto"/>
        <family val="3"/>
      </rPr>
      <t>/s</t>
    </r>
  </si>
  <si>
    <t>Cuadro 4.1. Variación porcentual de las tarifas de agua por consumo doméstico en las principales ciudades de la República Mexicana de 2008 a 2014</t>
  </si>
  <si>
    <t>Gráfica 4.1. Tarifas de agua potable y saneamiento para uso doméstico tipo residencial o equivalente en las principales ciudades de México, 2014
(pesos por metro cúbico)</t>
  </si>
  <si>
    <t>Gráfica 4.2. Tarifas de agua potable y saneamiento para uso doméstico tipo popular o equivalente en las principales ciudades de México, 2014
(pesos por metro cúbico)</t>
  </si>
  <si>
    <t>Gráfica 4.3. Tarifas de agua para los tres usos en las principales ciudades de México, 2014  (pesos por metro cúbico)</t>
  </si>
  <si>
    <t>Cuadro 5.1. Inversiones Apazu por entidad federativa, 2014
(millones de pesos)</t>
  </si>
  <si>
    <t>Cuadro 5.2. Inversiones Prome 2010-2014    (millones de pesos)</t>
  </si>
  <si>
    <t>Cuadro 5.3. Devolución histórica Prodder, serie anual  de 2002 a 2014 (millones de pesos)</t>
  </si>
  <si>
    <t>Cuadro 5.4. Asignación del Prodder por entidad federativa, 2014 (millones de pesos)</t>
  </si>
  <si>
    <t>Gráfica 5.1. Reconocimiento de crédtos fiscales Prosanear 2008-2014   (millones de pesos)</t>
  </si>
  <si>
    <t>Cuadro 5.6. Inversiones Prossapys por entidad federativa, 2014</t>
  </si>
  <si>
    <t>Cuadro 3.3. Plantas potabilizadoras por entidad federativa según proceso de potabilización y caudal potabilizado, 2014   (Parte 1)</t>
  </si>
  <si>
    <r>
      <t>Gráfica I.2. Agua producida y desinfectada por tipo de fuente (m</t>
    </r>
    <r>
      <rPr>
        <b/>
        <vertAlign val="superscript"/>
        <sz val="12"/>
        <color rgb="FFC3002F"/>
        <rFont val="Soberana Texto"/>
        <family val="3"/>
      </rPr>
      <t>3</t>
    </r>
    <r>
      <rPr>
        <b/>
        <sz val="12"/>
        <color rgb="FFC3002F"/>
        <rFont val="Soberana Texto"/>
        <family val="3"/>
      </rPr>
      <t>/s)</t>
    </r>
  </si>
  <si>
    <t>Planta / Estado</t>
  </si>
  <si>
    <t>Capacidad instalada (l/s)</t>
  </si>
  <si>
    <t>Caudal adicionado en 2014 (l/s)</t>
  </si>
  <si>
    <t>Plantas nuevas</t>
  </si>
  <si>
    <t>Hidalgo del Parral, Chih.</t>
  </si>
  <si>
    <t>Quma, Hgo.</t>
  </si>
  <si>
    <t>Senderos del Pedregal, Hgo.</t>
  </si>
  <si>
    <t>Pachuca de Soto, Hgo.</t>
  </si>
  <si>
    <t>Plantas con incremento en caudal tratado</t>
  </si>
  <si>
    <t>Agua Prieta, Jal.</t>
  </si>
  <si>
    <t>Dulces Nombres, NL.</t>
  </si>
  <si>
    <t>Cuadro 3.10. Evolución en la cobertura de tratamiento, 2000 a 2014</t>
  </si>
  <si>
    <t>CUADRO 3.9. Principales plantas de tratamiento de aguas residuales con mayor impacto en 2014</t>
  </si>
  <si>
    <t xml:space="preserve">Cuadro 3.11. Plantas de tratamiento de aguas residuales municipales en operación  1992 a 2014 </t>
  </si>
  <si>
    <t>Cuadro 3.12. Caudal de aguas residuales municipales tratadas, en plantas de tratamiento por entidad federativa, 2014</t>
  </si>
  <si>
    <t>Cuadro 3.14. Caudal tratado en plantas de tratamiento de aguas residuales municipales en operación  (PTAR´s) por Entidad federativa según proceso de tratamiento, 2014                         Parte 2</t>
  </si>
  <si>
    <t>Cuadro 3.14. Caudal tratado en plantas de tratamiento de aguas residuales municipales en operación  (PTAR´s) por entidad federativa según proceso de tratamiento, 2014                Parte 1</t>
  </si>
  <si>
    <t>Cuadro 3.15. Plantas de tratamiento de aguas residuales de origen industrial por entidad federativa y por proceso, 2014</t>
  </si>
  <si>
    <r>
      <t>Cuadro 3.16. Avances en reúso e intercambio de aguas residuales tratadas m</t>
    </r>
    <r>
      <rPr>
        <b/>
        <vertAlign val="superscript"/>
        <sz val="12"/>
        <color rgb="FFC3002F"/>
        <rFont val="Soberana Texto"/>
        <family val="3"/>
      </rPr>
      <t>3</t>
    </r>
    <r>
      <rPr>
        <b/>
        <sz val="12"/>
        <color rgb="FFC3002F"/>
        <rFont val="Soberana Texto"/>
        <family val="3"/>
      </rPr>
      <t>/s</t>
    </r>
  </si>
  <si>
    <t>Cuadro 3.13. Caudal tratado en las plantas de tratamiento de aguas residuales municipales y porcentaje de cobertura de tratamiento por entidad federativa, 2003 a 2014  (litros por segundo)    Parte 1</t>
  </si>
  <si>
    <t>Cuadro 3.13. Caudal tratado en las plantas de tratamiento de aguas residuales municipales y porcentaje de cobertura de tratamiento por entidad federativa, 2003 a 2014  (litros por segundo)    Parte 2</t>
  </si>
  <si>
    <t>Veracruz de Ignacio de la Llave</t>
  </si>
  <si>
    <t>*Considerado en tres trimestres (1°,2° y 3° trimestre 2014).</t>
  </si>
  <si>
    <r>
      <t>Caudal (m</t>
    </r>
    <r>
      <rPr>
        <b/>
        <vertAlign val="superscript"/>
        <sz val="8"/>
        <color theme="0"/>
        <rFont val="Arial"/>
        <family val="2"/>
      </rPr>
      <t>3</t>
    </r>
    <r>
      <rPr>
        <b/>
        <sz val="8"/>
        <color theme="0"/>
        <rFont val="Arial"/>
        <family val="2"/>
      </rPr>
      <t>/s)*</t>
    </r>
  </si>
  <si>
    <r>
      <t>Volumen (Mm</t>
    </r>
    <r>
      <rPr>
        <b/>
        <vertAlign val="superscript"/>
        <sz val="8"/>
        <color theme="0"/>
        <rFont val="Arial"/>
        <family val="2"/>
      </rPr>
      <t>3</t>
    </r>
    <r>
      <rPr>
        <b/>
        <sz val="8"/>
        <color theme="0"/>
        <rFont val="Arial"/>
        <family val="2"/>
      </rPr>
      <t>/año)</t>
    </r>
  </si>
  <si>
    <t>CUADRO 3.15. Volúmenes tratados con el apoyo de los programas federales para la operación de plantas de tratamiento de aguas residuales, 2014</t>
  </si>
  <si>
    <t>RAFA</t>
  </si>
  <si>
    <t>Cerro de la Estrella, D.F.</t>
  </si>
  <si>
    <t>San Juan de Aragón, D.F.</t>
  </si>
  <si>
    <t xml:space="preserve">                   -   </t>
  </si>
  <si>
    <t>Incremento</t>
  </si>
  <si>
    <t>Mitigado</t>
  </si>
  <si>
    <t>Cuadro 3.20. Mitigación de emisiones de gases efecto invernadero (MtCO₂e)</t>
  </si>
  <si>
    <t xml:space="preserve">Cuadro 3.19. Metas para mitigación de emisiones de gases efecto invernadero </t>
  </si>
  <si>
    <r>
      <t>Gráfica I.1. Caudales potabilizados y desinfectados (m</t>
    </r>
    <r>
      <rPr>
        <b/>
        <vertAlign val="superscript"/>
        <sz val="12"/>
        <color rgb="FFC3002F"/>
        <rFont val="Soberana Texto"/>
        <family val="3"/>
      </rPr>
      <t>3</t>
    </r>
    <r>
      <rPr>
        <b/>
        <sz val="12"/>
        <color rgb="FFC3002F"/>
        <rFont val="Soberana Texto"/>
        <family val="3"/>
      </rPr>
      <t>/s)</t>
    </r>
  </si>
  <si>
    <t>Agua superficial</t>
  </si>
  <si>
    <t>Agua  subterránea</t>
  </si>
  <si>
    <r>
      <t xml:space="preserve">Prome </t>
    </r>
    <r>
      <rPr>
        <vertAlign val="superscript"/>
        <sz val="10"/>
        <rFont val="Soberana Texto"/>
        <family val="3"/>
      </rPr>
      <t>a/</t>
    </r>
  </si>
  <si>
    <t>Túnel Emisor Oriente</t>
  </si>
  <si>
    <t>Planta de Tratamiento de Aguas Residuales Atotonilco</t>
  </si>
  <si>
    <t xml:space="preserve">Túnel Canal General </t>
  </si>
  <si>
    <t xml:space="preserve">Túnel Emisor Poniente II. </t>
  </si>
  <si>
    <t xml:space="preserve">Tercera Línea de Conducción del Sistema Cutzamala. </t>
  </si>
  <si>
    <t>Obra</t>
  </si>
  <si>
    <t>5.8. Inversiones en las principales obras del Valle de México (Miles de millones de pesos)</t>
  </si>
  <si>
    <t>Fuente: Coordinación de Proeyctos Especiales del Valle de México</t>
  </si>
  <si>
    <t>Gráfica I.7. Caudal de aguas residuales colectado (m3/s)</t>
  </si>
  <si>
    <r>
      <t>Gráfica I.6. Reúso e intercambio de agua tratada (m</t>
    </r>
    <r>
      <rPr>
        <b/>
        <vertAlign val="superscript"/>
        <sz val="12"/>
        <color rgb="FFC3002F"/>
        <rFont val="Soberana Texto"/>
        <family val="3"/>
      </rPr>
      <t>3</t>
    </r>
    <r>
      <rPr>
        <b/>
        <sz val="12"/>
        <color rgb="FFC3002F"/>
        <rFont val="Soberana Texto"/>
        <family val="3"/>
      </rPr>
      <t>/s)</t>
    </r>
  </si>
  <si>
    <t>Gráfica I.4. Cobertura de alcantarillado (porcentaje)</t>
  </si>
  <si>
    <t>Gráfica I.3. Cobertura de agua potable  (porcentaje)</t>
  </si>
  <si>
    <t>Fuente: Conagua/SGAPDS</t>
  </si>
  <si>
    <t>Fuente:  Conagua/SGAPDS</t>
  </si>
  <si>
    <r>
      <t>Gráfica I.5.  Caudal de agua residual generada y colectada (m</t>
    </r>
    <r>
      <rPr>
        <b/>
        <vertAlign val="superscript"/>
        <sz val="12"/>
        <color rgb="FFC3002F"/>
        <rFont val="Soberana Texto"/>
        <family val="3"/>
      </rPr>
      <t>3</t>
    </r>
    <r>
      <rPr>
        <b/>
        <sz val="12"/>
        <color rgb="FFC3002F"/>
        <rFont val="Soberana Texto"/>
        <family val="3"/>
      </rPr>
      <t>/s)</t>
    </r>
  </si>
  <si>
    <t>Agua residual 
colectada sin reúso</t>
  </si>
  <si>
    <r>
      <t>Cuadro 1.1. Inversiones de la Conagua por sector de origen del recurso, 1991 a 2014</t>
    </r>
    <r>
      <rPr>
        <b/>
        <vertAlign val="superscript"/>
        <sz val="12"/>
        <color rgb="FFC3002F"/>
        <rFont val="Soberana Texto"/>
        <family val="3"/>
      </rPr>
      <t>a/</t>
    </r>
    <r>
      <rPr>
        <b/>
        <sz val="12"/>
        <color rgb="FFC3002F"/>
        <rFont val="Soberana Texto"/>
        <family val="3"/>
      </rPr>
      <t xml:space="preserve"> (millones de pesos)</t>
    </r>
  </si>
  <si>
    <t>Gráfica I.8. Inversiones ejercidas por fuente de recursos 2014 (miles de millones de pesos)</t>
  </si>
  <si>
    <t>Gráfica 5.2.  Acciones realizadas en drenaje pluvial en 2014</t>
  </si>
  <si>
    <t>Entidades sin Cierre 2014</t>
  </si>
  <si>
    <t>ZACATECAS</t>
  </si>
  <si>
    <t>YUCATÁN</t>
  </si>
  <si>
    <t xml:space="preserve"> VERACRUZ </t>
  </si>
  <si>
    <t xml:space="preserve"> TAMAULIPAS </t>
  </si>
  <si>
    <t xml:space="preserve"> TABASCO </t>
  </si>
  <si>
    <t xml:space="preserve"> SONORA </t>
  </si>
  <si>
    <t xml:space="preserve"> SAN LUIS POTOSÍ </t>
  </si>
  <si>
    <t xml:space="preserve"> QUINTANA ROO </t>
  </si>
  <si>
    <t xml:space="preserve"> PUEBLA </t>
  </si>
  <si>
    <t xml:space="preserve"> OAXACA </t>
  </si>
  <si>
    <t xml:space="preserve"> NUEVO LEÓN </t>
  </si>
  <si>
    <t xml:space="preserve"> NAYARIT </t>
  </si>
  <si>
    <t xml:space="preserve"> MÉXICO </t>
  </si>
  <si>
    <t>JALISCO</t>
  </si>
  <si>
    <t xml:space="preserve"> HIDALGO </t>
  </si>
  <si>
    <t xml:space="preserve"> GUANAJUATO </t>
  </si>
  <si>
    <t xml:space="preserve"> GUERRERO </t>
  </si>
  <si>
    <t xml:space="preserve"> DURANGO </t>
  </si>
  <si>
    <t xml:space="preserve"> DISTRITO FEDERAL  </t>
  </si>
  <si>
    <t xml:space="preserve"> COLIMA </t>
  </si>
  <si>
    <t>COAHUILA</t>
  </si>
  <si>
    <t>CAMPECHE</t>
  </si>
  <si>
    <t>BAJA CALIFORNIA</t>
  </si>
  <si>
    <t>AGUASCALIENTES</t>
  </si>
  <si>
    <t>INVERSIÓN FEDERAL</t>
  </si>
  <si>
    <t>ACCIONES</t>
  </si>
  <si>
    <t>ESTADO</t>
  </si>
  <si>
    <t>ACCIONES REALIZADAS</t>
  </si>
  <si>
    <t>% RESPECTO AL TOTAL</t>
  </si>
  <si>
    <t>FEDERAL (Mill $)</t>
  </si>
  <si>
    <t>FEDERAL ($)</t>
  </si>
  <si>
    <t>Fuente: Conagua/Gerencia de Infraestructura Hidraulica Pluvial</t>
  </si>
  <si>
    <t>Gráfica 5.3. Inversiones ejecutadas realizadas en drenaje pluvial, 2014  (miles de millones de pesos)</t>
  </si>
  <si>
    <t>Durando</t>
  </si>
  <si>
    <r>
      <t>Nota: Tarifas para un consumo de 30 m</t>
    </r>
    <r>
      <rPr>
        <vertAlign val="superscript"/>
        <sz val="12"/>
        <rFont val="Soberana Texto"/>
        <family val="3"/>
      </rPr>
      <t>3</t>
    </r>
    <r>
      <rPr>
        <sz val="12"/>
        <rFont val="Soberana Texto"/>
        <family val="3"/>
      </rPr>
      <t xml:space="preserve"> por mes
Fuente: Conagua/ SGAPDS / Gerencia de fortalecimiento de Organismos Operadores</t>
    </r>
  </si>
  <si>
    <t>Obras</t>
  </si>
  <si>
    <t>Estudios y Proyectos</t>
  </si>
  <si>
    <t>Gráfica 2.7. Evolución de las coberturas del alcantarillado 2013-2018 (porcentaje)</t>
  </si>
  <si>
    <r>
      <t>Agua residual colectada  211 m</t>
    </r>
    <r>
      <rPr>
        <b/>
        <vertAlign val="superscript"/>
        <sz val="11"/>
        <color rgb="FF009999"/>
        <rFont val="Soberana Texto"/>
        <family val="3"/>
      </rPr>
      <t>3</t>
    </r>
    <r>
      <rPr>
        <b/>
        <sz val="11"/>
        <color rgb="FF009999"/>
        <rFont val="Soberana Texto"/>
        <family val="3"/>
      </rPr>
      <t>/s</t>
    </r>
  </si>
  <si>
    <t>Otros proyectos</t>
  </si>
  <si>
    <t>Gráfica 3.1. Plantas potabilizadoras según proceso de potabilización y caudal potabilizado, 2014</t>
  </si>
  <si>
    <r>
      <t>Gráfica 3.9. Avances en reutilización e intercambio de aguas residuales tratadas m</t>
    </r>
    <r>
      <rPr>
        <b/>
        <vertAlign val="superscript"/>
        <sz val="12"/>
        <color rgb="FFC3002F"/>
        <rFont val="Soberana Texto"/>
        <family val="3"/>
      </rPr>
      <t>3</t>
    </r>
    <r>
      <rPr>
        <b/>
        <sz val="12"/>
        <color rgb="FFC3002F"/>
        <rFont val="Soberana Texto"/>
        <family val="3"/>
      </rPr>
      <t>/s</t>
    </r>
  </si>
  <si>
    <t>Caudal no tratado</t>
  </si>
  <si>
    <t>Cuadro 1.15. Rubro de aplicación de las inversiones en zonas rurales por entidad federativa, 2014,  
(millones de pesos)</t>
  </si>
  <si>
    <t>Cuadro 2.5. Evolución en la cobertura del servicio de agua potable por entidad federativa, (porcentajes) Parte 1</t>
  </si>
  <si>
    <t>Cuadro 2.5. Evolución en la cobertura del servicio de agua potable por entidad federativa, (porcentajes) Parte 2</t>
  </si>
  <si>
    <t>Gráfica 3.7.  Plantas de tratamiento de aguas residuales municipales en operación (PTAR´s) según proceso de tratamiento, 2014</t>
  </si>
  <si>
    <t>Coahuila de Zaragoza  *</t>
  </si>
  <si>
    <t>Nayarit  *</t>
  </si>
  <si>
    <t>Zacatecas  *</t>
  </si>
  <si>
    <t>Quintana Roo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</si>
</sst>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.0"/>
    <numFmt numFmtId="165" formatCode="#,##0.0"/>
    <numFmt numFmtId="166" formatCode="0.0%"/>
    <numFmt numFmtId="167" formatCode="#,##0.0\ \ \ \ "/>
    <numFmt numFmtId="168" formatCode="_-* #,##0.0_-;\-* #,##0.0_-;_-* &quot;-&quot;??_-;_-@_-"/>
    <numFmt numFmtId="169" formatCode="_-* #,##0_-;\-* #,##0_-;_-* &quot;-&quot;??_-;_-@_-"/>
    <numFmt numFmtId="170" formatCode="###\ ##0.0___);\-\ ###\ ##0.0___)"/>
    <numFmt numFmtId="171" formatCode="0.00000000000"/>
    <numFmt numFmtId="172" formatCode="_(* #\ ##0.0_);_(* \(#\ ##0.0\);_(* &quot;-&quot;??_);_(@_)"/>
    <numFmt numFmtId="173" formatCode="#,##0.0\ \ \ \ \ \ \ \ "/>
    <numFmt numFmtId="174" formatCode="#,##0.0\ \ \ \ \ "/>
    <numFmt numFmtId="175" formatCode="_-* #,##0.000_-;\-* #,##0.000_-;_-* &quot;-&quot;??_-;_-@_-"/>
    <numFmt numFmtId="176" formatCode="#\ ##0.0"/>
    <numFmt numFmtId="177" formatCode="0.000000000"/>
    <numFmt numFmtId="178" formatCode="_-* #,##0.0_-;\-* #,##0.0_-;_-* &quot;-&quot;_-;_-@_-"/>
    <numFmt numFmtId="179" formatCode="#,##0.000\ \ \ \ "/>
    <numFmt numFmtId="180" formatCode="#\ ###\ ##0"/>
    <numFmt numFmtId="181" formatCode="#\ ###\ ###\ ##0"/>
    <numFmt numFmtId="182" formatCode="#\ ###\ ###\ ##0\ \ \ \ "/>
    <numFmt numFmtId="183" formatCode="0.0"/>
    <numFmt numFmtId="184" formatCode=".#;"/>
    <numFmt numFmtId="185" formatCode="0.00000000000000"/>
    <numFmt numFmtId="186" formatCode="General_)"/>
    <numFmt numFmtId="187" formatCode="_(* #,##0_);_(* \(#,##0\);_(* &quot;-&quot;??_);_(@_)"/>
    <numFmt numFmtId="188" formatCode="0.0000"/>
    <numFmt numFmtId="189" formatCode="#\ ###\ ##0.0\ \ \ \ "/>
    <numFmt numFmtId="190" formatCode="_(* #,##0.00_);_(* \(#,##0.00\);_(* &quot;-&quot;??_);_(@_)"/>
    <numFmt numFmtId="191" formatCode="###,###,##0"/>
    <numFmt numFmtId="192" formatCode="###\ ##0"/>
    <numFmt numFmtId="193" formatCode="##\ ###"/>
    <numFmt numFmtId="194" formatCode="#,##0.0_ ;\-#,##0.0\ "/>
    <numFmt numFmtId="195" formatCode="#,##0.0\ \ \ "/>
    <numFmt numFmtId="196" formatCode="#,##0\ \ \ "/>
    <numFmt numFmtId="197" formatCode="#,##0_ ;\-#,##0\ "/>
    <numFmt numFmtId="198" formatCode="#\ ##0"/>
    <numFmt numFmtId="199" formatCode="#####\ ##0.0"/>
    <numFmt numFmtId="200" formatCode="######\ ##0.0"/>
    <numFmt numFmtId="201" formatCode="###\ ##0.0"/>
    <numFmt numFmtId="202" formatCode="0.000"/>
    <numFmt numFmtId="203" formatCode="###\ ##0_);\-\ ###\ ##0_)"/>
    <numFmt numFmtId="204" formatCode="#,##0.0000000_ ;\-#,##0.0000000\ "/>
    <numFmt numFmtId="205" formatCode="0.0\ \ "/>
    <numFmt numFmtId="206" formatCode="##\ ###\ \ \ "/>
    <numFmt numFmtId="207" formatCode="###.000\ ##0"/>
    <numFmt numFmtId="208" formatCode="###\ ###\ ##0.0"/>
    <numFmt numFmtId="209" formatCode="#######\ ##0.0"/>
    <numFmt numFmtId="210" formatCode="###,###,##0.0"/>
    <numFmt numFmtId="211" formatCode="###,###,##0.000"/>
    <numFmt numFmtId="212" formatCode="0.0000000000000"/>
  </numFmts>
  <fonts count="16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C3002F"/>
      <name val="Soberana Texto"/>
      <family val="3"/>
    </font>
    <font>
      <vertAlign val="superscript"/>
      <sz val="12"/>
      <color rgb="FFC3002F"/>
      <name val="Soberana Texto"/>
      <family val="3"/>
    </font>
    <font>
      <sz val="12"/>
      <color rgb="FFC3002F"/>
      <name val="Soberana Texto"/>
      <family val="3"/>
    </font>
    <font>
      <b/>
      <sz val="10"/>
      <color theme="0"/>
      <name val="Soberana Texto"/>
      <family val="3"/>
    </font>
    <font>
      <b/>
      <vertAlign val="superscript"/>
      <sz val="10"/>
      <color theme="0"/>
      <name val="Soberana Texto"/>
      <family val="3"/>
    </font>
    <font>
      <sz val="10"/>
      <color theme="1"/>
      <name val="Soberana Texto"/>
      <family val="3"/>
    </font>
    <font>
      <sz val="10"/>
      <name val="Arial"/>
      <family val="2"/>
    </font>
    <font>
      <b/>
      <sz val="10"/>
      <color theme="1"/>
      <name val="Soberana Texto"/>
      <family val="3"/>
    </font>
    <font>
      <sz val="7"/>
      <name val="Soberana Texto"/>
      <family val="3"/>
    </font>
    <font>
      <b/>
      <vertAlign val="superscript"/>
      <sz val="12"/>
      <color rgb="FFC3002F"/>
      <name val="Soberana Texto"/>
      <family val="3"/>
    </font>
    <font>
      <sz val="10"/>
      <name val="Soberana Texto"/>
      <family val="3"/>
    </font>
    <font>
      <b/>
      <sz val="11"/>
      <color theme="0"/>
      <name val="Soberana Texto"/>
      <family val="3"/>
    </font>
    <font>
      <b/>
      <vertAlign val="superscript"/>
      <sz val="11"/>
      <color theme="0"/>
      <name val="Soberana Texto"/>
      <family val="3"/>
    </font>
    <font>
      <b/>
      <sz val="10"/>
      <name val="Soberana Texto"/>
      <family val="3"/>
    </font>
    <font>
      <b/>
      <sz val="12"/>
      <color rgb="FFC00000"/>
      <name val="Soberana Texto"/>
      <family val="3"/>
    </font>
    <font>
      <sz val="8"/>
      <name val="Soberana Texto"/>
      <family val="3"/>
    </font>
    <font>
      <b/>
      <sz val="12"/>
      <color indexed="10"/>
      <name val="Soberana Texto"/>
      <family val="3"/>
    </font>
    <font>
      <sz val="10"/>
      <color indexed="10"/>
      <name val="Soberana Texto"/>
      <family val="3"/>
    </font>
    <font>
      <b/>
      <sz val="11"/>
      <color rgb="FFC00000"/>
      <name val="Soberana Texto"/>
      <family val="3"/>
    </font>
    <font>
      <b/>
      <vertAlign val="superscript"/>
      <sz val="11"/>
      <color rgb="FFC00000"/>
      <name val="Soberana Texto"/>
      <family val="3"/>
    </font>
    <font>
      <sz val="9"/>
      <name val="Soberana Texto"/>
      <family val="3"/>
    </font>
    <font>
      <b/>
      <sz val="7"/>
      <color indexed="16"/>
      <name val="Soberana Texto"/>
      <family val="3"/>
    </font>
    <font>
      <b/>
      <sz val="9"/>
      <color indexed="16"/>
      <name val="Soberana Texto"/>
      <family val="3"/>
    </font>
    <font>
      <sz val="7"/>
      <color theme="1"/>
      <name val="Soberana Texto"/>
      <family val="3"/>
    </font>
    <font>
      <b/>
      <sz val="16"/>
      <color rgb="FFC00000"/>
      <name val="Soberana Texto"/>
      <family val="3"/>
    </font>
    <font>
      <b/>
      <vertAlign val="superscript"/>
      <sz val="16"/>
      <color rgb="FFC00000"/>
      <name val="Soberana Texto"/>
      <family val="3"/>
    </font>
    <font>
      <b/>
      <sz val="9"/>
      <name val="Soberana Texto"/>
      <family val="3"/>
    </font>
    <font>
      <b/>
      <vertAlign val="superscript"/>
      <sz val="12"/>
      <color rgb="FFC00000"/>
      <name val="Soberana Texto"/>
      <family val="3"/>
    </font>
    <font>
      <sz val="10"/>
      <color theme="0"/>
      <name val="Soberana Texto"/>
      <family val="3"/>
    </font>
    <font>
      <b/>
      <vertAlign val="superscript"/>
      <sz val="10"/>
      <name val="Soberana Texto"/>
      <family val="3"/>
    </font>
    <font>
      <vertAlign val="superscript"/>
      <sz val="10"/>
      <name val="Soberana Texto"/>
      <family val="3"/>
    </font>
    <font>
      <sz val="7"/>
      <color indexed="8"/>
      <name val="Soberana Texto"/>
      <family val="3"/>
    </font>
    <font>
      <b/>
      <sz val="7"/>
      <color rgb="FF663300"/>
      <name val="Soberana Texto"/>
      <family val="3"/>
    </font>
    <font>
      <b/>
      <sz val="7"/>
      <name val="Soberana Texto"/>
      <family val="3"/>
    </font>
    <font>
      <sz val="7"/>
      <color theme="0"/>
      <name val="Soberana Texto"/>
      <family val="3"/>
    </font>
    <font>
      <b/>
      <sz val="9"/>
      <color theme="0"/>
      <name val="Soberana Texto"/>
      <family val="3"/>
    </font>
    <font>
      <b/>
      <sz val="12"/>
      <color rgb="FFC00000"/>
      <name val="Soberana Titular"/>
      <family val="3"/>
    </font>
    <font>
      <sz val="10"/>
      <color indexed="16"/>
      <name val="Soberana Texto"/>
      <family val="3"/>
    </font>
    <font>
      <sz val="10"/>
      <color indexed="18"/>
      <name val="Soberana Texto"/>
      <family val="3"/>
    </font>
    <font>
      <b/>
      <sz val="7"/>
      <color indexed="18"/>
      <name val="Soberana Texto"/>
      <family val="3"/>
    </font>
    <font>
      <b/>
      <sz val="14"/>
      <color rgb="FFC00000"/>
      <name val="Soberana Texto"/>
      <family val="3"/>
    </font>
    <font>
      <sz val="10"/>
      <color rgb="FFFF0000"/>
      <name val="Soberana Texto"/>
      <family val="3"/>
    </font>
    <font>
      <sz val="8"/>
      <color rgb="FF333300"/>
      <name val="Soberana Texto"/>
      <family val="3"/>
    </font>
    <font>
      <sz val="10"/>
      <color rgb="FF333300"/>
      <name val="Soberana Texto"/>
      <family val="3"/>
    </font>
    <font>
      <b/>
      <sz val="12"/>
      <name val="Soberana Texto"/>
      <family val="3"/>
    </font>
    <font>
      <b/>
      <sz val="12"/>
      <color theme="3" tint="-0.249977111117893"/>
      <name val="Soberana Texto"/>
      <family val="3"/>
    </font>
    <font>
      <b/>
      <sz val="11"/>
      <name val="Soberana Texto"/>
      <family val="3"/>
    </font>
    <font>
      <b/>
      <sz val="11"/>
      <color theme="3" tint="-0.249977111117893"/>
      <name val="Soberana Texto"/>
      <family val="3"/>
    </font>
    <font>
      <b/>
      <sz val="11"/>
      <color theme="6" tint="-0.499984740745262"/>
      <name val="Soberana Texto"/>
      <family val="3"/>
    </font>
    <font>
      <b/>
      <sz val="11"/>
      <color rgb="FF2E1700"/>
      <name val="Soberana Texto"/>
      <family val="3"/>
    </font>
    <font>
      <sz val="11"/>
      <color theme="1"/>
      <name val="Soberana Texto"/>
      <family val="3"/>
    </font>
    <font>
      <sz val="11"/>
      <color theme="0"/>
      <name val="Soberana Texto"/>
      <family val="3"/>
    </font>
    <font>
      <b/>
      <sz val="12"/>
      <color theme="0"/>
      <name val="Soberana Texto"/>
      <family val="3"/>
    </font>
    <font>
      <sz val="7"/>
      <color rgb="FF003300"/>
      <name val="Soberana Texto"/>
      <family val="3"/>
    </font>
    <font>
      <sz val="7"/>
      <color rgb="FF002060"/>
      <name val="Soberana Texto"/>
      <family val="3"/>
    </font>
    <font>
      <b/>
      <sz val="7"/>
      <color rgb="FF002060"/>
      <name val="Soberana Texto"/>
      <family val="3"/>
    </font>
    <font>
      <b/>
      <sz val="14"/>
      <color rgb="FFC3002F"/>
      <name val="Soberana Texto"/>
      <family val="3"/>
    </font>
    <font>
      <sz val="6"/>
      <name val="Soberana Texto"/>
      <family val="3"/>
    </font>
    <font>
      <sz val="7"/>
      <color theme="3" tint="-0.499984740745262"/>
      <name val="Soberana Texto"/>
      <family val="3"/>
    </font>
    <font>
      <b/>
      <sz val="8"/>
      <color indexed="10"/>
      <name val="Soberana Texto"/>
      <family val="3"/>
    </font>
    <font>
      <sz val="8"/>
      <color indexed="10"/>
      <name val="Soberana Texto"/>
      <family val="3"/>
    </font>
    <font>
      <sz val="9"/>
      <color theme="0"/>
      <name val="Soberana Texto"/>
      <family val="3"/>
    </font>
    <font>
      <b/>
      <sz val="8"/>
      <color indexed="16"/>
      <name val="Soberana Texto"/>
      <family val="3"/>
    </font>
    <font>
      <sz val="10"/>
      <name val="Helv"/>
    </font>
    <font>
      <b/>
      <sz val="8"/>
      <color theme="0"/>
      <name val="Soberana Texto"/>
      <family val="3"/>
    </font>
    <font>
      <sz val="8"/>
      <color theme="0"/>
      <name val="Soberana Texto"/>
      <family val="3"/>
    </font>
    <font>
      <sz val="10"/>
      <color indexed="8"/>
      <name val="Arial"/>
      <family val="2"/>
    </font>
    <font>
      <sz val="12"/>
      <color theme="9" tint="-0.499984740745262"/>
      <name val="Soberana Texto"/>
      <family val="3"/>
    </font>
    <font>
      <sz val="10"/>
      <color rgb="FF003300"/>
      <name val="Soberana Texto"/>
      <family val="3"/>
    </font>
    <font>
      <b/>
      <sz val="9"/>
      <color rgb="FF003300"/>
      <name val="Soberana Texto"/>
      <family val="3"/>
    </font>
    <font>
      <b/>
      <sz val="10"/>
      <color rgb="FF003300"/>
      <name val="Soberana Texto"/>
      <family val="3"/>
    </font>
    <font>
      <sz val="12"/>
      <name val="Arial"/>
      <family val="2"/>
    </font>
    <font>
      <b/>
      <sz val="9"/>
      <color indexed="16"/>
      <name val="Arial"/>
      <family val="2"/>
    </font>
    <font>
      <sz val="10"/>
      <color indexed="9"/>
      <name val="Soberana Texto"/>
      <family val="3"/>
    </font>
    <font>
      <sz val="7"/>
      <color rgb="FF333300"/>
      <name val="Soberana Texto"/>
      <family val="3"/>
    </font>
    <font>
      <sz val="11"/>
      <name val="Soberana Texto"/>
      <family val="3"/>
    </font>
    <font>
      <b/>
      <sz val="14"/>
      <color indexed="18"/>
      <name val="Soberana Texto"/>
      <family val="3"/>
    </font>
    <font>
      <sz val="11"/>
      <color theme="6" tint="-0.499984740745262"/>
      <name val="Soberana Texto"/>
      <family val="3"/>
    </font>
    <font>
      <sz val="10"/>
      <color rgb="FF000099"/>
      <name val="Soberana Texto"/>
      <family val="3"/>
    </font>
    <font>
      <sz val="7"/>
      <color theme="6" tint="-0.499984740745262"/>
      <name val="Soberana Texto"/>
      <family val="3"/>
    </font>
    <font>
      <sz val="7"/>
      <color rgb="FF000000"/>
      <name val="Soberana Texto"/>
      <family val="3"/>
    </font>
    <font>
      <sz val="10"/>
      <color rgb="FF002060"/>
      <name val="Soberana Texto"/>
      <family val="3"/>
    </font>
    <font>
      <sz val="9"/>
      <color rgb="FF002060"/>
      <name val="Soberana Texto"/>
      <family val="3"/>
    </font>
    <font>
      <sz val="9"/>
      <color indexed="16"/>
      <name val="Soberana Texto"/>
      <family val="3"/>
    </font>
    <font>
      <b/>
      <sz val="16"/>
      <color indexed="18"/>
      <name val="Soberana Texto"/>
      <family val="3"/>
    </font>
    <font>
      <sz val="10"/>
      <name val="Courier"/>
      <family val="3"/>
    </font>
    <font>
      <sz val="7"/>
      <color rgb="FF10253F"/>
      <name val="Soberana Texto"/>
      <family val="3"/>
    </font>
    <font>
      <vertAlign val="superscript"/>
      <sz val="10"/>
      <color rgb="FF002060"/>
      <name val="Soberana Texto"/>
      <family val="3"/>
    </font>
    <font>
      <vertAlign val="superscript"/>
      <sz val="10"/>
      <color theme="0"/>
      <name val="Soberana Texto"/>
      <family val="3"/>
    </font>
    <font>
      <sz val="10"/>
      <name val="Arial"/>
      <family val="2"/>
    </font>
    <font>
      <sz val="9"/>
      <color rgb="FF663300"/>
      <name val="Soberana Texto"/>
      <family val="3"/>
    </font>
    <font>
      <sz val="10"/>
      <color rgb="FF663300"/>
      <name val="Soberana Texto"/>
      <family val="3"/>
    </font>
    <font>
      <sz val="7"/>
      <color rgb="FF663300"/>
      <name val="Soberana Texto"/>
      <family val="3"/>
    </font>
    <font>
      <b/>
      <sz val="11"/>
      <color indexed="58"/>
      <name val="Soberana Texto"/>
      <family val="3"/>
    </font>
    <font>
      <sz val="7"/>
      <color indexed="58"/>
      <name val="Soberana Texto"/>
      <family val="3"/>
    </font>
    <font>
      <sz val="8"/>
      <color theme="1"/>
      <name val="Soberana Texto"/>
      <family val="3"/>
    </font>
    <font>
      <b/>
      <sz val="8"/>
      <color theme="1"/>
      <name val="Soberana Texto"/>
      <family val="3"/>
    </font>
    <font>
      <b/>
      <sz val="7"/>
      <color indexed="58"/>
      <name val="Soberana Texto"/>
      <family val="3"/>
    </font>
    <font>
      <b/>
      <sz val="10"/>
      <color rgb="FF663300"/>
      <name val="Soberana Texto"/>
      <family val="3"/>
    </font>
    <font>
      <sz val="10"/>
      <color indexed="59"/>
      <name val="Soberana Texto"/>
      <family val="3"/>
    </font>
    <font>
      <sz val="10"/>
      <color indexed="10"/>
      <name val="Arial"/>
      <family val="2"/>
    </font>
    <font>
      <sz val="10"/>
      <name val="Soberana Sans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rgb="FFC3002F"/>
      <name val="Soberana Texto"/>
      <family val="3"/>
    </font>
    <font>
      <sz val="10"/>
      <name val="Century Gothic"/>
      <family val="2"/>
    </font>
    <font>
      <b/>
      <sz val="8"/>
      <name val="Arial"/>
      <family val="2"/>
    </font>
    <font>
      <b/>
      <sz val="10"/>
      <name val="Century Gothic"/>
      <family val="2"/>
    </font>
    <font>
      <b/>
      <sz val="10"/>
      <name val="Soberana Sans"/>
      <family val="3"/>
    </font>
    <font>
      <sz val="8"/>
      <name val="Univers (W1)"/>
    </font>
    <font>
      <sz val="7"/>
      <color indexed="16"/>
      <name val="Soberana Texto"/>
      <family val="3"/>
    </font>
    <font>
      <sz val="7"/>
      <color rgb="FF0000FF"/>
      <name val="Soberana Texto"/>
      <family val="3"/>
    </font>
    <font>
      <sz val="8"/>
      <color rgb="FF000000"/>
      <name val="Soberana Sans"/>
      <family val="3"/>
    </font>
    <font>
      <b/>
      <sz val="10"/>
      <color indexed="9"/>
      <name val="Soberana Texto"/>
      <family val="3"/>
    </font>
    <font>
      <b/>
      <sz val="11"/>
      <color theme="1"/>
      <name val="Soberana Texto"/>
      <family val="3"/>
    </font>
    <font>
      <sz val="11"/>
      <color rgb="FF663300"/>
      <name val="Soberana Texto"/>
      <family val="3"/>
    </font>
    <font>
      <vertAlign val="superscript"/>
      <sz val="11"/>
      <color rgb="FF663300"/>
      <name val="Soberana Texto"/>
      <family val="3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2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C00000"/>
      <name val="Soberana Texto"/>
      <family val="3"/>
    </font>
    <font>
      <sz val="8"/>
      <color rgb="FF000000"/>
      <name val="Soberana Texto"/>
      <family val="3"/>
    </font>
    <font>
      <sz val="11"/>
      <color theme="1"/>
      <name val="Soberana Sans"/>
      <family val="3"/>
    </font>
    <font>
      <b/>
      <sz val="16"/>
      <color rgb="FFFF0000"/>
      <name val="Soberana Texto"/>
      <family val="3"/>
    </font>
    <font>
      <b/>
      <sz val="12"/>
      <color rgb="FFC3002F"/>
      <name val="Soberana Sans"/>
      <family val="3"/>
    </font>
    <font>
      <sz val="11"/>
      <color theme="1"/>
      <name val="Arial"/>
      <family val="2"/>
    </font>
    <font>
      <sz val="8"/>
      <name val="Soberana Sans"/>
      <family val="3"/>
    </font>
    <font>
      <sz val="8"/>
      <color theme="0"/>
      <name val="Soberana Sans"/>
      <family val="3"/>
    </font>
    <font>
      <sz val="10"/>
      <color theme="1" tint="0.14999847407452621"/>
      <name val="Soberana Texto"/>
      <family val="3"/>
    </font>
    <font>
      <sz val="8"/>
      <color theme="1"/>
      <name val="Soberana Sans"/>
      <family val="3"/>
    </font>
    <font>
      <b/>
      <sz val="8"/>
      <color theme="1"/>
      <name val="Soberana Sans"/>
      <family val="3"/>
    </font>
    <font>
      <b/>
      <vertAlign val="superscript"/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2"/>
      <name val="Soberana Texto"/>
      <family val="3"/>
    </font>
    <font>
      <vertAlign val="superscript"/>
      <sz val="12"/>
      <name val="Soberana Texto"/>
      <family val="3"/>
    </font>
    <font>
      <sz val="9"/>
      <color theme="1"/>
      <name val="Soberana Texto"/>
      <family val="3"/>
    </font>
    <font>
      <b/>
      <sz val="11"/>
      <color rgb="FF009999"/>
      <name val="Soberana Texto"/>
      <family val="3"/>
    </font>
    <font>
      <b/>
      <vertAlign val="superscript"/>
      <sz val="11"/>
      <color rgb="FF009999"/>
      <name val="Soberana Texto"/>
      <family val="3"/>
    </font>
    <font>
      <sz val="11"/>
      <color theme="0"/>
      <name val="Soberana Sans"/>
      <family val="3"/>
    </font>
    <font>
      <sz val="10"/>
      <color theme="0"/>
      <name val="Soberana Sans"/>
      <family val="3"/>
    </font>
    <font>
      <b/>
      <sz val="14"/>
      <color theme="0"/>
      <name val="Soberana Texto"/>
      <family val="3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3002F"/>
        <bgColor indexed="64"/>
      </patternFill>
    </fill>
    <fill>
      <patternFill patternType="solid">
        <fgColor rgb="FFABABAB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90909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7D7D7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7AE85"/>
        <bgColor indexed="64"/>
      </patternFill>
    </fill>
    <fill>
      <patternFill patternType="solid">
        <fgColor rgb="FF2F7DE1"/>
        <bgColor indexed="64"/>
      </patternFill>
    </fill>
    <fill>
      <patternFill patternType="solid">
        <fgColor rgb="FF007934"/>
        <bgColor indexed="64"/>
      </patternFill>
    </fill>
    <fill>
      <patternFill patternType="solid">
        <fgColor rgb="FFDAE8FA"/>
        <bgColor indexed="64"/>
      </patternFill>
    </fill>
    <fill>
      <patternFill patternType="solid">
        <fgColor rgb="FFC1FFDC"/>
        <bgColor indexed="64"/>
      </patternFill>
    </fill>
    <fill>
      <patternFill patternType="solid">
        <fgColor rgb="FF5798D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18497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5E5F7"/>
        <bgColor indexed="64"/>
      </patternFill>
    </fill>
    <fill>
      <patternFill patternType="solid">
        <fgColor rgb="FF8DB8E9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D8C57E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E7DBA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27A32"/>
        <bgColor indexed="64"/>
      </patternFill>
    </fill>
    <fill>
      <patternFill patternType="solid">
        <fgColor rgb="FFA67D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9F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7DCAF"/>
        <bgColor indexed="64"/>
      </patternFill>
    </fill>
    <fill>
      <patternFill patternType="solid">
        <fgColor rgb="FFE8DCA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B9D4F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00"/>
        <bgColor indexed="64"/>
      </patternFill>
    </fill>
  </fills>
  <borders count="9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9"/>
      </bottom>
      <diagonal/>
    </border>
    <border>
      <left/>
      <right/>
      <top style="medium">
        <color theme="0"/>
      </top>
      <bottom style="thin">
        <color indexed="9"/>
      </bottom>
      <diagonal/>
    </border>
    <border>
      <left/>
      <right style="medium">
        <color theme="0"/>
      </right>
      <top style="medium">
        <color theme="0"/>
      </top>
      <bottom style="thin">
        <color indexed="9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9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9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/>
      <top style="medium">
        <color indexed="9"/>
      </top>
      <bottom style="thin">
        <color theme="0"/>
      </bottom>
      <diagonal/>
    </border>
    <border>
      <left/>
      <right/>
      <top style="medium">
        <color indexed="9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theme="0"/>
      </left>
      <right/>
      <top style="medium">
        <color theme="0"/>
      </top>
      <bottom style="thin">
        <color rgb="FFC00000"/>
      </bottom>
      <diagonal/>
    </border>
    <border>
      <left/>
      <right/>
      <top style="medium">
        <color theme="0"/>
      </top>
      <bottom style="thin">
        <color rgb="FFC0000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186" fontId="68" fillId="0" borderId="0"/>
    <xf numFmtId="0" fontId="71" fillId="0" borderId="0"/>
    <xf numFmtId="0" fontId="11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90" fontId="90" fillId="0" borderId="0"/>
    <xf numFmtId="0" fontId="4" fillId="0" borderId="0"/>
    <xf numFmtId="0" fontId="94" fillId="0" borderId="0"/>
    <xf numFmtId="0" fontId="11" fillId="0" borderId="0"/>
    <xf numFmtId="190" fontId="71" fillId="0" borderId="0" applyFont="0" applyFill="0" applyBorder="0" applyAlignment="0" applyProtection="0"/>
    <xf numFmtId="0" fontId="11" fillId="0" borderId="0"/>
    <xf numFmtId="19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0" fillId="0" borderId="0"/>
    <xf numFmtId="0" fontId="114" fillId="0" borderId="0"/>
    <xf numFmtId="43" fontId="11" fillId="0" borderId="0" applyFont="0" applyFill="0" applyBorder="0" applyAlignment="0" applyProtection="0"/>
    <xf numFmtId="0" fontId="11" fillId="0" borderId="0"/>
    <xf numFmtId="9" fontId="7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404">
    <xf numFmtId="0" fontId="0" fillId="0" borderId="0" xfId="0"/>
    <xf numFmtId="0" fontId="8" fillId="3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4" xfId="1" applyNumberFormat="1" applyFont="1" applyFill="1" applyBorder="1" applyAlignment="1">
      <alignment horizontal="right" vertical="center" indent="1"/>
    </xf>
    <xf numFmtId="164" fontId="12" fillId="4" borderId="4" xfId="1" applyNumberFormat="1" applyFont="1" applyFill="1" applyBorder="1" applyAlignment="1">
      <alignment horizontal="right" vertical="center" indent="1"/>
    </xf>
    <xf numFmtId="0" fontId="10" fillId="5" borderId="4" xfId="0" applyFont="1" applyFill="1" applyBorder="1" applyAlignment="1">
      <alignment horizontal="center" vertical="center" wrapText="1"/>
    </xf>
    <xf numFmtId="164" fontId="10" fillId="5" borderId="4" xfId="1" applyNumberFormat="1" applyFont="1" applyFill="1" applyBorder="1" applyAlignment="1">
      <alignment horizontal="right" vertical="center" indent="1"/>
    </xf>
    <xf numFmtId="0" fontId="12" fillId="4" borderId="4" xfId="0" applyFont="1" applyFill="1" applyBorder="1" applyAlignment="1">
      <alignment horizontal="center" vertical="center" wrapText="1"/>
    </xf>
    <xf numFmtId="164" fontId="0" fillId="0" borderId="0" xfId="0" applyNumberFormat="1"/>
    <xf numFmtId="164" fontId="15" fillId="2" borderId="4" xfId="4" applyNumberFormat="1" applyFont="1" applyFill="1" applyBorder="1" applyAlignment="1">
      <alignment horizontal="right" vertical="center" indent="1"/>
    </xf>
    <xf numFmtId="164" fontId="18" fillId="6" borderId="4" xfId="4" applyNumberFormat="1" applyFont="1" applyFill="1" applyBorder="1" applyAlignment="1">
      <alignment horizontal="right" vertical="center" indent="1"/>
    </xf>
    <xf numFmtId="164" fontId="15" fillId="5" borderId="4" xfId="4" applyNumberFormat="1" applyFont="1" applyFill="1" applyBorder="1" applyAlignment="1">
      <alignment horizontal="right" vertical="center" indent="1"/>
    </xf>
    <xf numFmtId="0" fontId="16" fillId="3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2" borderId="5" xfId="0" applyFont="1" applyFill="1" applyBorder="1" applyAlignment="1">
      <alignment horizontal="center" vertical="center" wrapText="1"/>
    </xf>
    <xf numFmtId="164" fontId="15" fillId="2" borderId="5" xfId="4" applyNumberFormat="1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center" vertical="center" wrapText="1"/>
    </xf>
    <xf numFmtId="43" fontId="15" fillId="0" borderId="0" xfId="4" applyFont="1"/>
    <xf numFmtId="0" fontId="21" fillId="0" borderId="0" xfId="2" applyFont="1" applyFill="1" applyAlignment="1">
      <alignment horizontal="centerContinuous" vertical="center"/>
    </xf>
    <xf numFmtId="0" fontId="22" fillId="0" borderId="0" xfId="2" applyFont="1" applyFill="1" applyAlignment="1">
      <alignment horizontal="centerContinuous" vertical="center"/>
    </xf>
    <xf numFmtId="0" fontId="22" fillId="0" borderId="0" xfId="2" applyFont="1" applyFill="1"/>
    <xf numFmtId="0" fontId="15" fillId="0" borderId="0" xfId="2" applyFont="1"/>
    <xf numFmtId="0" fontId="15" fillId="0" borderId="0" xfId="2" applyFont="1" applyFill="1" applyBorder="1"/>
    <xf numFmtId="0" fontId="15" fillId="0" borderId="4" xfId="5" applyFont="1" applyFill="1" applyBorder="1" applyAlignment="1">
      <alignment horizontal="center" vertical="center" wrapText="1"/>
    </xf>
    <xf numFmtId="0" fontId="15" fillId="7" borderId="4" xfId="5" applyFont="1" applyFill="1" applyBorder="1" applyAlignment="1">
      <alignment horizontal="center" vertical="center" wrapText="1"/>
    </xf>
    <xf numFmtId="164" fontId="15" fillId="7" borderId="4" xfId="4" applyNumberFormat="1" applyFont="1" applyFill="1" applyBorder="1" applyAlignment="1">
      <alignment horizontal="right" vertical="center" indent="1"/>
    </xf>
    <xf numFmtId="0" fontId="18" fillId="6" borderId="4" xfId="2" applyFont="1" applyFill="1" applyBorder="1" applyAlignment="1">
      <alignment horizontal="center" vertical="center" wrapText="1"/>
    </xf>
    <xf numFmtId="0" fontId="13" fillId="0" borderId="0" xfId="2" applyFont="1"/>
    <xf numFmtId="0" fontId="25" fillId="0" borderId="0" xfId="2" applyFont="1"/>
    <xf numFmtId="0" fontId="26" fillId="0" borderId="0" xfId="2" applyFont="1"/>
    <xf numFmtId="0" fontId="27" fillId="0" borderId="0" xfId="2" applyFont="1" applyAlignment="1">
      <alignment wrapText="1"/>
    </xf>
    <xf numFmtId="0" fontId="15" fillId="0" borderId="0" xfId="2" applyFont="1" applyFill="1"/>
    <xf numFmtId="0" fontId="15" fillId="2" borderId="4" xfId="5" applyFont="1" applyFill="1" applyBorder="1" applyAlignment="1">
      <alignment horizontal="center" vertical="center" wrapText="1"/>
    </xf>
    <xf numFmtId="164" fontId="15" fillId="4" borderId="4" xfId="4" applyNumberFormat="1" applyFont="1" applyFill="1" applyBorder="1" applyAlignment="1">
      <alignment horizontal="right" vertical="center" indent="1"/>
    </xf>
    <xf numFmtId="0" fontId="15" fillId="5" borderId="4" xfId="5" applyFont="1" applyFill="1" applyBorder="1" applyAlignment="1">
      <alignment horizontal="center" vertical="center" wrapText="1"/>
    </xf>
    <xf numFmtId="0" fontId="18" fillId="4" borderId="4" xfId="2" applyFont="1" applyFill="1" applyBorder="1" applyAlignment="1">
      <alignment horizontal="center" vertical="center" wrapText="1"/>
    </xf>
    <xf numFmtId="164" fontId="18" fillId="4" borderId="4" xfId="4" applyNumberFormat="1" applyFont="1" applyFill="1" applyBorder="1" applyAlignment="1">
      <alignment horizontal="right" vertical="center" indent="1"/>
    </xf>
    <xf numFmtId="166" fontId="15" fillId="0" borderId="0" xfId="3" applyNumberFormat="1" applyFont="1"/>
    <xf numFmtId="9" fontId="15" fillId="0" borderId="0" xfId="3" applyFont="1"/>
    <xf numFmtId="0" fontId="26" fillId="0" borderId="0" xfId="2" applyFont="1" applyAlignment="1"/>
    <xf numFmtId="0" fontId="15" fillId="0" borderId="0" xfId="5" applyFont="1"/>
    <xf numFmtId="0" fontId="15" fillId="0" borderId="9" xfId="5" applyFont="1" applyBorder="1"/>
    <xf numFmtId="0" fontId="15" fillId="0" borderId="10" xfId="5" applyFont="1" applyBorder="1"/>
    <xf numFmtId="0" fontId="15" fillId="0" borderId="11" xfId="5" applyFont="1" applyBorder="1"/>
    <xf numFmtId="0" fontId="15" fillId="0" borderId="15" xfId="5" applyFont="1" applyBorder="1"/>
    <xf numFmtId="0" fontId="15" fillId="0" borderId="0" xfId="5" applyFont="1" applyBorder="1"/>
    <xf numFmtId="0" fontId="15" fillId="0" borderId="16" xfId="5" applyFont="1" applyBorder="1"/>
    <xf numFmtId="0" fontId="26" fillId="0" borderId="0" xfId="5" applyFont="1" applyBorder="1"/>
    <xf numFmtId="0" fontId="15" fillId="0" borderId="22" xfId="5" applyFont="1" applyBorder="1"/>
    <xf numFmtId="0" fontId="15" fillId="0" borderId="23" xfId="5" applyFont="1" applyBorder="1"/>
    <xf numFmtId="0" fontId="15" fillId="0" borderId="24" xfId="5" applyFont="1" applyBorder="1"/>
    <xf numFmtId="168" fontId="15" fillId="0" borderId="0" xfId="4" applyNumberFormat="1" applyFont="1"/>
    <xf numFmtId="0" fontId="8" fillId="3" borderId="4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left" vertical="center" wrapText="1"/>
    </xf>
    <xf numFmtId="164" fontId="15" fillId="0" borderId="4" xfId="4" applyNumberFormat="1" applyFont="1" applyFill="1" applyBorder="1" applyAlignment="1">
      <alignment horizontal="right" vertical="center" indent="1"/>
    </xf>
    <xf numFmtId="0" fontId="15" fillId="5" borderId="4" xfId="2" applyFont="1" applyFill="1" applyBorder="1" applyAlignment="1">
      <alignment horizontal="left" vertical="center" wrapText="1"/>
    </xf>
    <xf numFmtId="164" fontId="15" fillId="0" borderId="0" xfId="2" applyNumberFormat="1" applyFont="1"/>
    <xf numFmtId="169" fontId="15" fillId="0" borderId="0" xfId="4" applyNumberFormat="1" applyFont="1"/>
    <xf numFmtId="0" fontId="15" fillId="0" borderId="0" xfId="2" applyFont="1" applyAlignment="1">
      <alignment vertical="center"/>
    </xf>
    <xf numFmtId="0" fontId="15" fillId="0" borderId="0" xfId="2" applyFont="1" applyFill="1" applyAlignment="1">
      <alignment vertical="center"/>
    </xf>
    <xf numFmtId="164" fontId="18" fillId="4" borderId="4" xfId="2" applyNumberFormat="1" applyFont="1" applyFill="1" applyBorder="1" applyAlignment="1">
      <alignment horizontal="right" vertical="center" indent="1"/>
    </xf>
    <xf numFmtId="170" fontId="15" fillId="0" borderId="0" xfId="2" applyNumberFormat="1" applyFont="1" applyAlignment="1">
      <alignment vertical="center"/>
    </xf>
    <xf numFmtId="171" fontId="27" fillId="0" borderId="0" xfId="2" applyNumberFormat="1" applyFont="1" applyAlignment="1">
      <alignment wrapText="1"/>
    </xf>
    <xf numFmtId="166" fontId="15" fillId="0" borderId="0" xfId="2" applyNumberFormat="1" applyFont="1"/>
    <xf numFmtId="169" fontId="15" fillId="0" borderId="0" xfId="2" applyNumberFormat="1" applyFont="1"/>
    <xf numFmtId="169" fontId="8" fillId="3" borderId="4" xfId="4" applyNumberFormat="1" applyFont="1" applyFill="1" applyBorder="1" applyAlignment="1">
      <alignment horizontal="center" vertical="center" wrapText="1"/>
    </xf>
    <xf numFmtId="172" fontId="18" fillId="4" borderId="4" xfId="4" applyNumberFormat="1" applyFont="1" applyFill="1" applyBorder="1" applyAlignment="1">
      <alignment horizontal="right" vertical="center" indent="1"/>
    </xf>
    <xf numFmtId="172" fontId="15" fillId="0" borderId="4" xfId="4" applyNumberFormat="1" applyFont="1" applyFill="1" applyBorder="1" applyAlignment="1">
      <alignment horizontal="right" vertical="center" indent="1"/>
    </xf>
    <xf numFmtId="172" fontId="15" fillId="5" borderId="4" xfId="4" applyNumberFormat="1" applyFont="1" applyFill="1" applyBorder="1" applyAlignment="1">
      <alignment horizontal="right" vertical="center" indent="1"/>
    </xf>
    <xf numFmtId="0" fontId="15" fillId="7" borderId="4" xfId="2" applyFont="1" applyFill="1" applyBorder="1" applyAlignment="1">
      <alignment horizontal="left" vertical="center" wrapText="1"/>
    </xf>
    <xf numFmtId="172" fontId="15" fillId="7" borderId="4" xfId="4" applyNumberFormat="1" applyFont="1" applyFill="1" applyBorder="1" applyAlignment="1">
      <alignment horizontal="right" vertical="center" indent="1"/>
    </xf>
    <xf numFmtId="169" fontId="36" fillId="0" borderId="0" xfId="4" applyNumberFormat="1" applyFont="1" applyFill="1" applyBorder="1" applyAlignment="1">
      <alignment vertical="top"/>
    </xf>
    <xf numFmtId="0" fontId="26" fillId="0" borderId="0" xfId="2" applyFont="1" applyBorder="1" applyAlignment="1"/>
    <xf numFmtId="169" fontId="15" fillId="0" borderId="0" xfId="4" applyNumberFormat="1" applyFont="1" applyBorder="1"/>
    <xf numFmtId="0" fontId="37" fillId="0" borderId="0" xfId="2" applyFont="1" applyBorder="1" applyAlignment="1">
      <alignment horizontal="justify" vertical="top" wrapText="1"/>
    </xf>
    <xf numFmtId="174" fontId="15" fillId="0" borderId="0" xfId="2" applyNumberFormat="1" applyFont="1"/>
    <xf numFmtId="0" fontId="8" fillId="3" borderId="4" xfId="5" applyFont="1" applyFill="1" applyBorder="1" applyAlignment="1">
      <alignment horizontal="center" vertical="center" wrapText="1"/>
    </xf>
    <xf numFmtId="168" fontId="15" fillId="0" borderId="0" xfId="2" applyNumberFormat="1" applyFont="1"/>
    <xf numFmtId="0" fontId="13" fillId="0" borderId="0" xfId="2" applyFont="1" applyAlignment="1">
      <alignment vertical="center"/>
    </xf>
    <xf numFmtId="0" fontId="38" fillId="0" borderId="0" xfId="2" applyFont="1" applyAlignment="1"/>
    <xf numFmtId="169" fontId="13" fillId="0" borderId="0" xfId="4" applyNumberFormat="1" applyFont="1" applyBorder="1"/>
    <xf numFmtId="0" fontId="15" fillId="0" borderId="0" xfId="2" applyFont="1" applyBorder="1"/>
    <xf numFmtId="169" fontId="15" fillId="0" borderId="0" xfId="4" applyNumberFormat="1" applyFont="1" applyFill="1" applyBorder="1" applyAlignment="1">
      <alignment horizontal="center" vertical="center"/>
    </xf>
    <xf numFmtId="166" fontId="39" fillId="0" borderId="0" xfId="3" applyNumberFormat="1" applyFont="1"/>
    <xf numFmtId="166" fontId="13" fillId="0" borderId="0" xfId="3" applyNumberFormat="1" applyFont="1"/>
    <xf numFmtId="169" fontId="18" fillId="0" borderId="0" xfId="4" applyNumberFormat="1" applyFont="1"/>
    <xf numFmtId="175" fontId="33" fillId="0" borderId="0" xfId="4" applyNumberFormat="1" applyFont="1" applyFill="1" applyBorder="1" applyAlignment="1">
      <alignment vertical="center"/>
    </xf>
    <xf numFmtId="176" fontId="33" fillId="0" borderId="0" xfId="4" applyNumberFormat="1" applyFont="1" applyFill="1" applyBorder="1" applyAlignment="1">
      <alignment vertical="center"/>
    </xf>
    <xf numFmtId="166" fontId="33" fillId="0" borderId="0" xfId="5" applyNumberFormat="1" applyFont="1" applyFill="1" applyBorder="1" applyAlignment="1">
      <alignment vertical="center"/>
    </xf>
    <xf numFmtId="0" fontId="40" fillId="0" borderId="25" xfId="5" applyFont="1" applyFill="1" applyBorder="1" applyAlignment="1">
      <alignment horizontal="center" vertical="center"/>
    </xf>
    <xf numFmtId="0" fontId="40" fillId="0" borderId="26" xfId="5" applyFont="1" applyFill="1" applyBorder="1" applyAlignment="1">
      <alignment horizontal="center" vertical="center" wrapText="1"/>
    </xf>
    <xf numFmtId="0" fontId="40" fillId="0" borderId="27" xfId="5" quotePrefix="1" applyFont="1" applyFill="1" applyBorder="1" applyAlignment="1">
      <alignment horizontal="center" vertical="center"/>
    </xf>
    <xf numFmtId="175" fontId="20" fillId="0" borderId="0" xfId="4" applyNumberFormat="1" applyFont="1"/>
    <xf numFmtId="168" fontId="20" fillId="0" borderId="0" xfId="4" applyNumberFormat="1" applyFont="1"/>
    <xf numFmtId="10" fontId="20" fillId="0" borderId="0" xfId="2" applyNumberFormat="1" applyFont="1"/>
    <xf numFmtId="0" fontId="42" fillId="0" borderId="0" xfId="2" applyFont="1" applyAlignment="1">
      <alignment wrapText="1"/>
    </xf>
    <xf numFmtId="0" fontId="43" fillId="0" borderId="0" xfId="2" applyFont="1" applyAlignment="1">
      <alignment vertical="center"/>
    </xf>
    <xf numFmtId="0" fontId="13" fillId="0" borderId="0" xfId="2" applyFont="1" applyAlignment="1"/>
    <xf numFmtId="0" fontId="20" fillId="0" borderId="0" xfId="2" applyFont="1"/>
    <xf numFmtId="177" fontId="15" fillId="0" borderId="0" xfId="2" applyNumberFormat="1" applyFont="1"/>
    <xf numFmtId="178" fontId="15" fillId="0" borderId="0" xfId="2" applyNumberFormat="1" applyFont="1"/>
    <xf numFmtId="0" fontId="42" fillId="0" borderId="0" xfId="2" applyFont="1"/>
    <xf numFmtId="0" fontId="15" fillId="0" borderId="4" xfId="5" applyFont="1" applyFill="1" applyBorder="1" applyAlignment="1">
      <alignment horizontal="left" vertical="center" wrapText="1"/>
    </xf>
    <xf numFmtId="164" fontId="15" fillId="0" borderId="4" xfId="4" quotePrefix="1" applyNumberFormat="1" applyFont="1" applyFill="1" applyBorder="1" applyAlignment="1">
      <alignment horizontal="right" vertical="center" indent="1"/>
    </xf>
    <xf numFmtId="0" fontId="15" fillId="7" borderId="4" xfId="5" applyFont="1" applyFill="1" applyBorder="1" applyAlignment="1">
      <alignment horizontal="left" vertical="center" wrapText="1"/>
    </xf>
    <xf numFmtId="0" fontId="18" fillId="6" borderId="4" xfId="5" applyFont="1" applyFill="1" applyBorder="1" applyAlignment="1">
      <alignment horizontal="center" vertical="center" wrapText="1"/>
    </xf>
    <xf numFmtId="0" fontId="44" fillId="0" borderId="0" xfId="2" applyFont="1" applyAlignment="1"/>
    <xf numFmtId="0" fontId="22" fillId="0" borderId="0" xfId="2" applyFont="1" applyFill="1" applyAlignment="1">
      <alignment vertical="center"/>
    </xf>
    <xf numFmtId="0" fontId="15" fillId="0" borderId="4" xfId="2" applyFont="1" applyFill="1" applyBorder="1" applyAlignment="1">
      <alignment horizontal="center" vertical="center" wrapText="1"/>
    </xf>
    <xf numFmtId="0" fontId="15" fillId="0" borderId="0" xfId="2" applyFont="1" applyAlignment="1">
      <alignment wrapText="1"/>
    </xf>
    <xf numFmtId="0" fontId="15" fillId="7" borderId="4" xfId="2" applyFont="1" applyFill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5" fillId="0" borderId="9" xfId="2" applyFont="1" applyBorder="1"/>
    <xf numFmtId="0" fontId="15" fillId="0" borderId="10" xfId="2" applyFont="1" applyBorder="1"/>
    <xf numFmtId="0" fontId="15" fillId="0" borderId="11" xfId="2" applyFont="1" applyBorder="1"/>
    <xf numFmtId="0" fontId="15" fillId="0" borderId="15" xfId="2" applyFont="1" applyBorder="1"/>
    <xf numFmtId="0" fontId="15" fillId="0" borderId="16" xfId="2" applyFont="1" applyBorder="1"/>
    <xf numFmtId="0" fontId="15" fillId="0" borderId="22" xfId="2" applyFont="1" applyBorder="1"/>
    <xf numFmtId="0" fontId="15" fillId="0" borderId="23" xfId="2" applyFont="1" applyBorder="1"/>
    <xf numFmtId="0" fontId="15" fillId="0" borderId="24" xfId="2" applyFont="1" applyBorder="1"/>
    <xf numFmtId="164" fontId="18" fillId="8" borderId="4" xfId="4" applyNumberFormat="1" applyFont="1" applyFill="1" applyBorder="1" applyAlignment="1">
      <alignment horizontal="right" vertical="center" indent="1"/>
    </xf>
    <xf numFmtId="0" fontId="15" fillId="5" borderId="4" xfId="5" applyFont="1" applyFill="1" applyBorder="1" applyAlignment="1">
      <alignment horizontal="left" vertical="center" wrapText="1"/>
    </xf>
    <xf numFmtId="0" fontId="18" fillId="8" borderId="4" xfId="5" applyFont="1" applyFill="1" applyBorder="1" applyAlignment="1">
      <alignment horizontal="center" vertical="center" wrapText="1"/>
    </xf>
    <xf numFmtId="164" fontId="15" fillId="7" borderId="4" xfId="5" applyNumberFormat="1" applyFont="1" applyFill="1" applyBorder="1" applyAlignment="1">
      <alignment horizontal="right" vertical="center" indent="1"/>
    </xf>
    <xf numFmtId="4" fontId="15" fillId="0" borderId="0" xfId="2" applyNumberFormat="1" applyFont="1"/>
    <xf numFmtId="43" fontId="15" fillId="0" borderId="4" xfId="4" applyFont="1" applyFill="1" applyBorder="1" applyAlignment="1">
      <alignment horizontal="right" vertical="center" indent="1"/>
    </xf>
    <xf numFmtId="170" fontId="18" fillId="6" borderId="4" xfId="4" applyNumberFormat="1" applyFont="1" applyFill="1" applyBorder="1" applyAlignment="1">
      <alignment horizontal="center" vertical="center"/>
    </xf>
    <xf numFmtId="164" fontId="18" fillId="6" borderId="4" xfId="5" applyNumberFormat="1" applyFont="1" applyFill="1" applyBorder="1" applyAlignment="1">
      <alignment horizontal="right" vertical="center" indent="1"/>
    </xf>
    <xf numFmtId="170" fontId="15" fillId="0" borderId="0" xfId="2" applyNumberFormat="1" applyFont="1"/>
    <xf numFmtId="0" fontId="47" fillId="0" borderId="0" xfId="2" applyFont="1"/>
    <xf numFmtId="0" fontId="20" fillId="0" borderId="0" xfId="2" applyFont="1" applyFill="1"/>
    <xf numFmtId="0" fontId="48" fillId="0" borderId="0" xfId="2" applyFont="1"/>
    <xf numFmtId="3" fontId="15" fillId="0" borderId="0" xfId="2" applyNumberFormat="1" applyFont="1"/>
    <xf numFmtId="0" fontId="48" fillId="0" borderId="0" xfId="2" applyFont="1" applyAlignment="1">
      <alignment vertical="top"/>
    </xf>
    <xf numFmtId="179" fontId="15" fillId="0" borderId="0" xfId="2" applyNumberFormat="1" applyFont="1"/>
    <xf numFmtId="170" fontId="18" fillId="8" borderId="4" xfId="4" applyNumberFormat="1" applyFont="1" applyFill="1" applyBorder="1" applyAlignment="1">
      <alignment horizontal="center" vertical="center"/>
    </xf>
    <xf numFmtId="0" fontId="38" fillId="0" borderId="0" xfId="2" applyFont="1" applyAlignment="1">
      <alignment horizontal="justify" vertical="top"/>
    </xf>
    <xf numFmtId="0" fontId="13" fillId="0" borderId="0" xfId="2" applyFont="1" applyAlignment="1">
      <alignment horizontal="justify" vertical="top"/>
    </xf>
    <xf numFmtId="0" fontId="46" fillId="0" borderId="0" xfId="2" applyFont="1"/>
    <xf numFmtId="168" fontId="15" fillId="0" borderId="0" xfId="4" applyNumberFormat="1" applyFont="1" applyAlignment="1">
      <alignment vertical="center"/>
    </xf>
    <xf numFmtId="0" fontId="29" fillId="0" borderId="0" xfId="2" applyFont="1"/>
    <xf numFmtId="0" fontId="11" fillId="0" borderId="0" xfId="2"/>
    <xf numFmtId="17" fontId="49" fillId="9" borderId="29" xfId="7" quotePrefix="1" applyNumberFormat="1" applyFont="1" applyFill="1" applyBorder="1" applyAlignment="1">
      <alignment horizontal="center" vertical="center" wrapText="1"/>
    </xf>
    <xf numFmtId="166" fontId="50" fillId="10" borderId="29" xfId="7" applyNumberFormat="1" applyFont="1" applyFill="1" applyBorder="1" applyAlignment="1">
      <alignment horizontal="center" vertical="center"/>
    </xf>
    <xf numFmtId="166" fontId="50" fillId="11" borderId="29" xfId="7" applyNumberFormat="1" applyFont="1" applyFill="1" applyBorder="1" applyAlignment="1">
      <alignment horizontal="center" vertical="center"/>
    </xf>
    <xf numFmtId="17" fontId="51" fillId="9" borderId="29" xfId="7" applyNumberFormat="1" applyFont="1" applyFill="1" applyBorder="1" applyAlignment="1">
      <alignment horizontal="center" vertical="center" wrapText="1"/>
    </xf>
    <xf numFmtId="164" fontId="52" fillId="10" borderId="29" xfId="4" applyNumberFormat="1" applyFont="1" applyFill="1" applyBorder="1" applyAlignment="1">
      <alignment horizontal="right" vertical="center" indent="2"/>
    </xf>
    <xf numFmtId="164" fontId="53" fillId="11" borderId="29" xfId="4" applyNumberFormat="1" applyFont="1" applyFill="1" applyBorder="1" applyAlignment="1">
      <alignment horizontal="right" vertical="center" indent="2"/>
    </xf>
    <xf numFmtId="164" fontId="54" fillId="12" borderId="29" xfId="4" applyNumberFormat="1" applyFont="1" applyFill="1" applyBorder="1" applyAlignment="1">
      <alignment horizontal="right" vertical="center" indent="2"/>
    </xf>
    <xf numFmtId="0" fontId="15" fillId="0" borderId="0" xfId="6" applyFont="1"/>
    <xf numFmtId="169" fontId="33" fillId="13" borderId="36" xfId="4" applyNumberFormat="1" applyFont="1" applyFill="1" applyBorder="1" applyAlignment="1">
      <alignment horizontal="center" vertical="center" wrapText="1"/>
    </xf>
    <xf numFmtId="43" fontId="33" fillId="13" borderId="36" xfId="4" applyFont="1" applyFill="1" applyBorder="1" applyAlignment="1">
      <alignment horizontal="center" vertical="center" wrapText="1"/>
    </xf>
    <xf numFmtId="169" fontId="33" fillId="14" borderId="36" xfId="4" applyNumberFormat="1" applyFont="1" applyFill="1" applyBorder="1" applyAlignment="1">
      <alignment horizontal="center" vertical="center" wrapText="1"/>
    </xf>
    <xf numFmtId="43" fontId="33" fillId="14" borderId="36" xfId="4" applyFont="1" applyFill="1" applyBorder="1" applyAlignment="1">
      <alignment horizontal="center" vertical="center" wrapText="1"/>
    </xf>
    <xf numFmtId="169" fontId="33" fillId="13" borderId="36" xfId="4" applyNumberFormat="1" applyFont="1" applyFill="1" applyBorder="1" applyAlignment="1">
      <alignment horizontal="right" vertical="center" wrapText="1" indent="1"/>
    </xf>
    <xf numFmtId="0" fontId="33" fillId="13" borderId="36" xfId="6" applyFont="1" applyFill="1" applyBorder="1" applyAlignment="1">
      <alignment horizontal="center" vertical="center" wrapText="1"/>
    </xf>
    <xf numFmtId="169" fontId="33" fillId="14" borderId="36" xfId="4" applyNumberFormat="1" applyFont="1" applyFill="1" applyBorder="1" applyAlignment="1">
      <alignment horizontal="right" vertical="center" wrapText="1" indent="1"/>
    </xf>
    <xf numFmtId="0" fontId="15" fillId="0" borderId="37" xfId="5" applyFont="1" applyFill="1" applyBorder="1" applyAlignment="1">
      <alignment horizontal="left" vertical="center" wrapText="1"/>
    </xf>
    <xf numFmtId="180" fontId="15" fillId="0" borderId="37" xfId="4" applyNumberFormat="1" applyFont="1" applyFill="1" applyBorder="1" applyAlignment="1">
      <alignment horizontal="right" vertical="center" indent="1"/>
    </xf>
    <xf numFmtId="181" fontId="15" fillId="0" borderId="37" xfId="4" applyNumberFormat="1" applyFont="1" applyFill="1" applyBorder="1" applyAlignment="1">
      <alignment horizontal="right" vertical="center" indent="1"/>
    </xf>
    <xf numFmtId="164" fontId="15" fillId="0" borderId="37" xfId="4" applyNumberFormat="1" applyFont="1" applyFill="1" applyBorder="1" applyAlignment="1">
      <alignment horizontal="center" vertical="center" wrapText="1"/>
    </xf>
    <xf numFmtId="164" fontId="15" fillId="0" borderId="37" xfId="4" applyNumberFormat="1" applyFont="1" applyFill="1" applyBorder="1" applyAlignment="1">
      <alignment horizontal="right" vertical="center" wrapText="1" indent="1"/>
    </xf>
    <xf numFmtId="0" fontId="15" fillId="15" borderId="28" xfId="5" applyFont="1" applyFill="1" applyBorder="1" applyAlignment="1">
      <alignment horizontal="left" vertical="center" wrapText="1"/>
    </xf>
    <xf numFmtId="180" fontId="15" fillId="15" borderId="28" xfId="4" applyNumberFormat="1" applyFont="1" applyFill="1" applyBorder="1" applyAlignment="1">
      <alignment horizontal="right" vertical="center" indent="1"/>
    </xf>
    <xf numFmtId="181" fontId="15" fillId="15" borderId="37" xfId="4" applyNumberFormat="1" applyFont="1" applyFill="1" applyBorder="1" applyAlignment="1">
      <alignment horizontal="right" vertical="center" indent="1"/>
    </xf>
    <xf numFmtId="164" fontId="15" fillId="15" borderId="37" xfId="4" applyNumberFormat="1" applyFont="1" applyFill="1" applyBorder="1" applyAlignment="1">
      <alignment horizontal="center" vertical="center" wrapText="1"/>
    </xf>
    <xf numFmtId="181" fontId="15" fillId="16" borderId="37" xfId="4" applyNumberFormat="1" applyFont="1" applyFill="1" applyBorder="1" applyAlignment="1">
      <alignment horizontal="right" vertical="center" indent="1"/>
    </xf>
    <xf numFmtId="164" fontId="15" fillId="16" borderId="37" xfId="4" applyNumberFormat="1" applyFont="1" applyFill="1" applyBorder="1" applyAlignment="1">
      <alignment horizontal="center" vertical="center" wrapText="1"/>
    </xf>
    <xf numFmtId="164" fontId="15" fillId="15" borderId="37" xfId="4" applyNumberFormat="1" applyFont="1" applyFill="1" applyBorder="1" applyAlignment="1">
      <alignment horizontal="right" vertical="center" wrapText="1" indent="1"/>
    </xf>
    <xf numFmtId="164" fontId="15" fillId="16" borderId="37" xfId="4" applyNumberFormat="1" applyFont="1" applyFill="1" applyBorder="1" applyAlignment="1">
      <alignment horizontal="right" vertical="center" wrapText="1" indent="1"/>
    </xf>
    <xf numFmtId="0" fontId="33" fillId="13" borderId="28" xfId="5" applyFont="1" applyFill="1" applyBorder="1" applyAlignment="1">
      <alignment horizontal="center" vertical="center" wrapText="1"/>
    </xf>
    <xf numFmtId="182" fontId="33" fillId="13" borderId="28" xfId="4" applyNumberFormat="1" applyFont="1" applyFill="1" applyBorder="1" applyAlignment="1">
      <alignment horizontal="right" vertical="center"/>
    </xf>
    <xf numFmtId="181" fontId="33" fillId="13" borderId="28" xfId="4" applyNumberFormat="1" applyFont="1" applyFill="1" applyBorder="1" applyAlignment="1">
      <alignment horizontal="right" vertical="center" indent="1"/>
    </xf>
    <xf numFmtId="164" fontId="33" fillId="13" borderId="37" xfId="4" applyNumberFormat="1" applyFont="1" applyFill="1" applyBorder="1" applyAlignment="1">
      <alignment horizontal="center" vertical="center" wrapText="1"/>
    </xf>
    <xf numFmtId="181" fontId="33" fillId="14" borderId="28" xfId="4" applyNumberFormat="1" applyFont="1" applyFill="1" applyBorder="1" applyAlignment="1">
      <alignment horizontal="right" vertical="center" wrapText="1" indent="1"/>
    </xf>
    <xf numFmtId="164" fontId="33" fillId="14" borderId="28" xfId="4" applyNumberFormat="1" applyFont="1" applyFill="1" applyBorder="1" applyAlignment="1">
      <alignment horizontal="center" vertical="center" wrapText="1"/>
    </xf>
    <xf numFmtId="164" fontId="33" fillId="13" borderId="37" xfId="4" applyNumberFormat="1" applyFont="1" applyFill="1" applyBorder="1" applyAlignment="1">
      <alignment horizontal="right" vertical="center" wrapText="1" indent="1"/>
    </xf>
    <xf numFmtId="164" fontId="33" fillId="14" borderId="28" xfId="4" applyNumberFormat="1" applyFont="1" applyFill="1" applyBorder="1" applyAlignment="1">
      <alignment horizontal="right" vertical="center" wrapText="1" indent="1"/>
    </xf>
    <xf numFmtId="0" fontId="15" fillId="0" borderId="0" xfId="8" applyFont="1"/>
    <xf numFmtId="0" fontId="57" fillId="13" borderId="39" xfId="8" applyFont="1" applyFill="1" applyBorder="1" applyAlignment="1">
      <alignment horizontal="center" vertical="center" wrapText="1"/>
    </xf>
    <xf numFmtId="0" fontId="57" fillId="13" borderId="40" xfId="8" applyFont="1" applyFill="1" applyBorder="1" applyAlignment="1">
      <alignment horizontal="center" vertical="center" wrapText="1"/>
    </xf>
    <xf numFmtId="0" fontId="15" fillId="0" borderId="15" xfId="8" applyFont="1" applyBorder="1"/>
    <xf numFmtId="0" fontId="15" fillId="0" borderId="0" xfId="8" applyFont="1" applyBorder="1"/>
    <xf numFmtId="0" fontId="15" fillId="0" borderId="16" xfId="8" applyFont="1" applyBorder="1"/>
    <xf numFmtId="166" fontId="15" fillId="2" borderId="41" xfId="3" applyNumberFormat="1" applyFont="1" applyFill="1" applyBorder="1" applyAlignment="1">
      <alignment horizontal="left" vertical="center"/>
    </xf>
    <xf numFmtId="168" fontId="15" fillId="2" borderId="37" xfId="4" applyNumberFormat="1" applyFont="1" applyFill="1" applyBorder="1" applyAlignment="1">
      <alignment horizontal="right" vertical="center" wrapText="1" indent="2"/>
    </xf>
    <xf numFmtId="166" fontId="15" fillId="15" borderId="41" xfId="3" applyNumberFormat="1" applyFont="1" applyFill="1" applyBorder="1" applyAlignment="1">
      <alignment horizontal="left" vertical="center"/>
    </xf>
    <xf numFmtId="168" fontId="15" fillId="15" borderId="28" xfId="4" applyNumberFormat="1" applyFont="1" applyFill="1" applyBorder="1" applyAlignment="1">
      <alignment horizontal="right" vertical="center" wrapText="1" indent="2"/>
    </xf>
    <xf numFmtId="0" fontId="15" fillId="0" borderId="22" xfId="8" applyFont="1" applyBorder="1"/>
    <xf numFmtId="0" fontId="15" fillId="0" borderId="23" xfId="8" applyFont="1" applyBorder="1"/>
    <xf numFmtId="0" fontId="15" fillId="0" borderId="24" xfId="8" applyFont="1" applyBorder="1"/>
    <xf numFmtId="0" fontId="16" fillId="13" borderId="39" xfId="8" applyFont="1" applyFill="1" applyBorder="1" applyAlignment="1">
      <alignment horizontal="center" vertical="center" wrapText="1"/>
    </xf>
    <xf numFmtId="168" fontId="16" fillId="13" borderId="30" xfId="4" applyNumberFormat="1" applyFont="1" applyFill="1" applyBorder="1" applyAlignment="1">
      <alignment horizontal="right" vertical="center" wrapText="1" indent="2"/>
    </xf>
    <xf numFmtId="0" fontId="33" fillId="13" borderId="33" xfId="5" applyFont="1" applyFill="1" applyBorder="1" applyAlignment="1">
      <alignment horizontal="center" vertical="center" wrapText="1"/>
    </xf>
    <xf numFmtId="0" fontId="15" fillId="2" borderId="28" xfId="4" applyNumberFormat="1" applyFont="1" applyFill="1" applyBorder="1" applyAlignment="1">
      <alignment horizontal="center" vertical="center"/>
    </xf>
    <xf numFmtId="164" fontId="15" fillId="2" borderId="28" xfId="4" applyNumberFormat="1" applyFont="1" applyFill="1" applyBorder="1" applyAlignment="1">
      <alignment horizontal="right" vertical="center" indent="1"/>
    </xf>
    <xf numFmtId="0" fontId="15" fillId="15" borderId="28" xfId="4" applyNumberFormat="1" applyFont="1" applyFill="1" applyBorder="1" applyAlignment="1">
      <alignment horizontal="center" vertical="center"/>
    </xf>
    <xf numFmtId="164" fontId="15" fillId="15" borderId="28" xfId="4" applyNumberFormat="1" applyFont="1" applyFill="1" applyBorder="1" applyAlignment="1">
      <alignment horizontal="right" vertical="center" indent="1"/>
    </xf>
    <xf numFmtId="0" fontId="33" fillId="13" borderId="28" xfId="4" applyNumberFormat="1" applyFont="1" applyFill="1" applyBorder="1" applyAlignment="1">
      <alignment horizontal="center" vertical="center"/>
    </xf>
    <xf numFmtId="164" fontId="33" fillId="13" borderId="28" xfId="4" applyNumberFormat="1" applyFont="1" applyFill="1" applyBorder="1" applyAlignment="1">
      <alignment horizontal="right" vertical="center" indent="1"/>
    </xf>
    <xf numFmtId="183" fontId="62" fillId="0" borderId="0" xfId="2" applyNumberFormat="1" applyFont="1"/>
    <xf numFmtId="183" fontId="15" fillId="0" borderId="0" xfId="2" applyNumberFormat="1" applyFont="1"/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 wrapText="1"/>
    </xf>
    <xf numFmtId="0" fontId="15" fillId="0" borderId="28" xfId="5" applyFont="1" applyFill="1" applyBorder="1" applyAlignment="1">
      <alignment horizontal="center" vertical="center" wrapText="1"/>
    </xf>
    <xf numFmtId="164" fontId="15" fillId="0" borderId="28" xfId="4" applyNumberFormat="1" applyFont="1" applyFill="1" applyBorder="1" applyAlignment="1">
      <alignment horizontal="right" vertical="center" indent="1"/>
    </xf>
    <xf numFmtId="0" fontId="15" fillId="15" borderId="28" xfId="5" applyFont="1" applyFill="1" applyBorder="1" applyAlignment="1">
      <alignment horizontal="center" vertical="center" wrapText="1"/>
    </xf>
    <xf numFmtId="184" fontId="33" fillId="13" borderId="28" xfId="4" applyNumberFormat="1" applyFont="1" applyFill="1" applyBorder="1" applyAlignment="1">
      <alignment horizontal="center" vertical="center"/>
    </xf>
    <xf numFmtId="0" fontId="64" fillId="0" borderId="0" xfId="2" applyFont="1" applyFill="1" applyAlignment="1">
      <alignment horizontal="centerContinuous" vertical="center"/>
    </xf>
    <xf numFmtId="0" fontId="65" fillId="0" borderId="0" xfId="2" applyFont="1" applyFill="1" applyAlignment="1">
      <alignment horizontal="centerContinuous" vertical="center"/>
    </xf>
    <xf numFmtId="0" fontId="65" fillId="0" borderId="0" xfId="2" applyFont="1" applyFill="1"/>
    <xf numFmtId="0" fontId="15" fillId="2" borderId="28" xfId="5" applyFont="1" applyFill="1" applyBorder="1" applyAlignment="1">
      <alignment horizontal="center" vertical="center" wrapText="1"/>
    </xf>
    <xf numFmtId="183" fontId="65" fillId="0" borderId="0" xfId="2" applyNumberFormat="1" applyFont="1"/>
    <xf numFmtId="185" fontId="20" fillId="0" borderId="0" xfId="2" applyNumberFormat="1" applyFont="1"/>
    <xf numFmtId="183" fontId="20" fillId="0" borderId="0" xfId="2" applyNumberFormat="1" applyFont="1"/>
    <xf numFmtId="0" fontId="20" fillId="0" borderId="0" xfId="2" applyFont="1" applyAlignment="1">
      <alignment vertical="center"/>
    </xf>
    <xf numFmtId="169" fontId="20" fillId="0" borderId="0" xfId="2" applyNumberFormat="1" applyFont="1"/>
    <xf numFmtId="0" fontId="20" fillId="0" borderId="0" xfId="2" applyFont="1" applyAlignment="1">
      <alignment horizontal="right" vertical="center"/>
    </xf>
    <xf numFmtId="0" fontId="67" fillId="0" borderId="0" xfId="2" applyFont="1" applyAlignment="1"/>
    <xf numFmtId="0" fontId="67" fillId="0" borderId="0" xfId="2" applyFont="1"/>
    <xf numFmtId="0" fontId="67" fillId="0" borderId="0" xfId="2" applyFont="1" applyAlignment="1">
      <alignment wrapText="1"/>
    </xf>
    <xf numFmtId="186" fontId="20" fillId="2" borderId="28" xfId="9" applyNumberFormat="1" applyFont="1" applyFill="1" applyBorder="1" applyAlignment="1" applyProtection="1">
      <alignment horizontal="left" vertical="center"/>
    </xf>
    <xf numFmtId="164" fontId="20" fillId="2" borderId="28" xfId="4" applyNumberFormat="1" applyFont="1" applyFill="1" applyBorder="1" applyAlignment="1">
      <alignment horizontal="right" vertical="center" indent="1"/>
    </xf>
    <xf numFmtId="186" fontId="20" fillId="15" borderId="28" xfId="9" applyNumberFormat="1" applyFont="1" applyFill="1" applyBorder="1" applyAlignment="1" applyProtection="1">
      <alignment horizontal="left" vertical="center"/>
    </xf>
    <xf numFmtId="164" fontId="20" fillId="15" borderId="28" xfId="4" applyNumberFormat="1" applyFont="1" applyFill="1" applyBorder="1" applyAlignment="1">
      <alignment horizontal="right" vertical="center" indent="1"/>
    </xf>
    <xf numFmtId="0" fontId="11" fillId="0" borderId="0" xfId="8" applyFont="1"/>
    <xf numFmtId="0" fontId="56" fillId="14" borderId="39" xfId="10" applyFont="1" applyFill="1" applyBorder="1" applyAlignment="1">
      <alignment horizontal="center" vertical="center" wrapText="1"/>
    </xf>
    <xf numFmtId="0" fontId="8" fillId="14" borderId="46" xfId="10" applyFont="1" applyFill="1" applyBorder="1" applyAlignment="1">
      <alignment horizontal="center" vertical="center" wrapText="1"/>
    </xf>
    <xf numFmtId="0" fontId="15" fillId="0" borderId="9" xfId="8" applyFont="1" applyBorder="1"/>
    <xf numFmtId="0" fontId="15" fillId="0" borderId="10" xfId="8" applyFont="1" applyBorder="1"/>
    <xf numFmtId="0" fontId="15" fillId="0" borderId="11" xfId="8" applyFont="1" applyBorder="1"/>
    <xf numFmtId="0" fontId="72" fillId="0" borderId="16" xfId="8" applyFont="1" applyBorder="1" applyAlignment="1">
      <alignment textRotation="90"/>
    </xf>
    <xf numFmtId="0" fontId="26" fillId="0" borderId="15" xfId="8" applyFont="1" applyBorder="1" applyAlignment="1"/>
    <xf numFmtId="0" fontId="73" fillId="0" borderId="0" xfId="8" applyFont="1"/>
    <xf numFmtId="0" fontId="13" fillId="0" borderId="0" xfId="5" applyFont="1" applyAlignment="1">
      <alignment vertical="center"/>
    </xf>
    <xf numFmtId="0" fontId="74" fillId="0" borderId="0" xfId="2" applyFont="1" applyAlignment="1">
      <alignment vertical="top"/>
    </xf>
    <xf numFmtId="0" fontId="75" fillId="0" borderId="0" xfId="8" applyFont="1"/>
    <xf numFmtId="0" fontId="76" fillId="0" borderId="0" xfId="8" applyFont="1"/>
    <xf numFmtId="0" fontId="77" fillId="0" borderId="0" xfId="8" applyFont="1" applyAlignment="1">
      <alignment wrapText="1"/>
    </xf>
    <xf numFmtId="0" fontId="33" fillId="14" borderId="28" xfId="5" applyFont="1" applyFill="1" applyBorder="1" applyAlignment="1">
      <alignment horizontal="center" vertical="center" wrapText="1"/>
    </xf>
    <xf numFmtId="0" fontId="15" fillId="16" borderId="28" xfId="5" applyFont="1" applyFill="1" applyBorder="1" applyAlignment="1">
      <alignment horizontal="center" vertical="center" wrapText="1"/>
    </xf>
    <xf numFmtId="164" fontId="15" fillId="16" borderId="28" xfId="4" applyNumberFormat="1" applyFont="1" applyFill="1" applyBorder="1" applyAlignment="1">
      <alignment horizontal="right" vertical="center" indent="1"/>
    </xf>
    <xf numFmtId="188" fontId="22" fillId="0" borderId="0" xfId="2" applyNumberFormat="1" applyFont="1"/>
    <xf numFmtId="183" fontId="22" fillId="0" borderId="0" xfId="2" applyNumberFormat="1" applyFont="1"/>
    <xf numFmtId="0" fontId="78" fillId="14" borderId="28" xfId="5" applyFont="1" applyFill="1" applyBorder="1" applyAlignment="1">
      <alignment horizontal="center" vertical="center" wrapText="1"/>
    </xf>
    <xf numFmtId="164" fontId="78" fillId="14" borderId="28" xfId="4" applyNumberFormat="1" applyFont="1" applyFill="1" applyBorder="1" applyAlignment="1">
      <alignment horizontal="right" vertical="center" indent="1"/>
    </xf>
    <xf numFmtId="173" fontId="13" fillId="0" borderId="0" xfId="2" applyNumberFormat="1" applyFont="1"/>
    <xf numFmtId="168" fontId="15" fillId="0" borderId="0" xfId="2" applyNumberFormat="1" applyFont="1" applyAlignment="1">
      <alignment vertical="center"/>
    </xf>
    <xf numFmtId="0" fontId="15" fillId="2" borderId="0" xfId="2" applyFont="1" applyFill="1"/>
    <xf numFmtId="186" fontId="33" fillId="14" borderId="33" xfId="9" applyFont="1" applyFill="1" applyBorder="1" applyAlignment="1">
      <alignment horizontal="center" textRotation="90" wrapText="1"/>
    </xf>
    <xf numFmtId="168" fontId="20" fillId="0" borderId="28" xfId="4" applyNumberFormat="1" applyFont="1" applyFill="1" applyBorder="1" applyAlignment="1">
      <alignment vertical="center"/>
    </xf>
    <xf numFmtId="189" fontId="20" fillId="0" borderId="28" xfId="4" applyNumberFormat="1" applyFont="1" applyFill="1" applyBorder="1" applyAlignment="1">
      <alignment vertical="center"/>
    </xf>
    <xf numFmtId="168" fontId="20" fillId="16" borderId="28" xfId="4" applyNumberFormat="1" applyFont="1" applyFill="1" applyBorder="1" applyAlignment="1">
      <alignment vertical="center"/>
    </xf>
    <xf numFmtId="189" fontId="20" fillId="16" borderId="28" xfId="4" applyNumberFormat="1" applyFont="1" applyFill="1" applyBorder="1" applyAlignment="1">
      <alignment vertical="center"/>
    </xf>
    <xf numFmtId="186" fontId="70" fillId="14" borderId="28" xfId="9" applyNumberFormat="1" applyFont="1" applyFill="1" applyBorder="1" applyAlignment="1" applyProtection="1">
      <alignment horizontal="center" vertical="center"/>
    </xf>
    <xf numFmtId="189" fontId="70" fillId="14" borderId="28" xfId="4" applyNumberFormat="1" applyFont="1" applyFill="1" applyBorder="1" applyAlignment="1">
      <alignment vertical="center"/>
    </xf>
    <xf numFmtId="0" fontId="15" fillId="0" borderId="0" xfId="11" applyFont="1" applyAlignment="1">
      <alignment vertical="center"/>
    </xf>
    <xf numFmtId="0" fontId="33" fillId="13" borderId="33" xfId="11" applyFont="1" applyFill="1" applyBorder="1" applyAlignment="1">
      <alignment horizontal="center" vertical="center" wrapText="1"/>
    </xf>
    <xf numFmtId="0" fontId="15" fillId="2" borderId="33" xfId="11" applyFont="1" applyFill="1" applyBorder="1" applyAlignment="1">
      <alignment horizontal="center" vertical="center" wrapText="1"/>
    </xf>
    <xf numFmtId="164" fontId="15" fillId="2" borderId="28" xfId="12" applyNumberFormat="1" applyFont="1" applyFill="1" applyBorder="1" applyAlignment="1">
      <alignment horizontal="center" vertical="center" wrapText="1"/>
    </xf>
    <xf numFmtId="0" fontId="15" fillId="15" borderId="28" xfId="12" applyNumberFormat="1" applyFont="1" applyFill="1" applyBorder="1" applyAlignment="1">
      <alignment horizontal="center" vertical="center" wrapText="1"/>
    </xf>
    <xf numFmtId="164" fontId="15" fillId="15" borderId="28" xfId="12" applyNumberFormat="1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1" fillId="0" borderId="0" xfId="11" applyFont="1" applyAlignment="1">
      <alignment vertical="center"/>
    </xf>
    <xf numFmtId="0" fontId="81" fillId="0" borderId="0" xfId="11" applyFont="1" applyAlignment="1">
      <alignment vertical="center" wrapText="1"/>
    </xf>
    <xf numFmtId="0" fontId="15" fillId="0" borderId="9" xfId="11" applyFont="1" applyBorder="1" applyAlignment="1">
      <alignment vertical="center"/>
    </xf>
    <xf numFmtId="0" fontId="15" fillId="0" borderId="10" xfId="11" applyFont="1" applyBorder="1" applyAlignment="1">
      <alignment vertical="center"/>
    </xf>
    <xf numFmtId="0" fontId="15" fillId="0" borderId="11" xfId="11" applyFont="1" applyBorder="1" applyAlignment="1">
      <alignment vertical="center"/>
    </xf>
    <xf numFmtId="0" fontId="15" fillId="0" borderId="15" xfId="11" applyFont="1" applyBorder="1" applyAlignment="1">
      <alignment vertical="center"/>
    </xf>
    <xf numFmtId="0" fontId="15" fillId="0" borderId="0" xfId="11" applyFont="1" applyBorder="1" applyAlignment="1">
      <alignment vertical="center"/>
    </xf>
    <xf numFmtId="0" fontId="15" fillId="0" borderId="16" xfId="11" applyFont="1" applyBorder="1" applyAlignment="1">
      <alignment vertical="center"/>
    </xf>
    <xf numFmtId="0" fontId="15" fillId="0" borderId="22" xfId="11" applyFont="1" applyBorder="1" applyAlignment="1">
      <alignment vertical="center"/>
    </xf>
    <xf numFmtId="0" fontId="15" fillId="0" borderId="23" xfId="11" applyFont="1" applyBorder="1" applyAlignment="1">
      <alignment vertical="center"/>
    </xf>
    <xf numFmtId="0" fontId="15" fillId="0" borderId="24" xfId="11" applyFont="1" applyBorder="1" applyAlignment="1">
      <alignment vertical="center"/>
    </xf>
    <xf numFmtId="0" fontId="38" fillId="0" borderId="0" xfId="2" applyFont="1" applyAlignment="1">
      <alignment horizontal="justify" vertical="top"/>
    </xf>
    <xf numFmtId="168" fontId="15" fillId="0" borderId="0" xfId="14" applyNumberFormat="1" applyFont="1"/>
    <xf numFmtId="0" fontId="55" fillId="0" borderId="0" xfId="15" applyFont="1"/>
    <xf numFmtId="0" fontId="55" fillId="0" borderId="0" xfId="15" applyFont="1" applyFill="1"/>
    <xf numFmtId="168" fontId="55" fillId="0" borderId="0" xfId="13" applyNumberFormat="1" applyFont="1" applyFill="1"/>
    <xf numFmtId="0" fontId="82" fillId="0" borderId="0" xfId="15" applyFont="1"/>
    <xf numFmtId="0" fontId="13" fillId="0" borderId="0" xfId="6" applyFont="1" applyAlignment="1">
      <alignment vertical="center"/>
    </xf>
    <xf numFmtId="43" fontId="55" fillId="0" borderId="0" xfId="15" applyNumberFormat="1" applyFont="1" applyFill="1"/>
    <xf numFmtId="0" fontId="55" fillId="0" borderId="0" xfId="15" applyFont="1" applyFill="1" applyBorder="1"/>
    <xf numFmtId="0" fontId="83" fillId="0" borderId="0" xfId="6" applyFont="1"/>
    <xf numFmtId="0" fontId="80" fillId="0" borderId="0" xfId="15" applyFont="1" applyFill="1" applyBorder="1"/>
    <xf numFmtId="0" fontId="80" fillId="0" borderId="0" xfId="15" applyFont="1" applyFill="1" applyBorder="1" applyAlignment="1">
      <alignment horizontal="center"/>
    </xf>
    <xf numFmtId="168" fontId="15" fillId="0" borderId="0" xfId="14" applyNumberFormat="1" applyFont="1" applyFill="1" applyBorder="1"/>
    <xf numFmtId="183" fontId="80" fillId="0" borderId="0" xfId="15" applyNumberFormat="1" applyFont="1" applyFill="1" applyBorder="1"/>
    <xf numFmtId="185" fontId="80" fillId="0" borderId="0" xfId="15" applyNumberFormat="1" applyFont="1" applyFill="1" applyBorder="1"/>
    <xf numFmtId="0" fontId="55" fillId="0" borderId="9" xfId="15" applyFont="1" applyFill="1" applyBorder="1"/>
    <xf numFmtId="0" fontId="55" fillId="0" borderId="10" xfId="15" applyFont="1" applyFill="1" applyBorder="1"/>
    <xf numFmtId="0" fontId="55" fillId="0" borderId="11" xfId="15" applyFont="1" applyFill="1" applyBorder="1"/>
    <xf numFmtId="0" fontId="55" fillId="0" borderId="15" xfId="15" applyFont="1" applyFill="1" applyBorder="1"/>
    <xf numFmtId="0" fontId="55" fillId="0" borderId="16" xfId="15" applyFont="1" applyFill="1" applyBorder="1"/>
    <xf numFmtId="0" fontId="55" fillId="0" borderId="22" xfId="15" applyFont="1" applyFill="1" applyBorder="1"/>
    <xf numFmtId="0" fontId="55" fillId="0" borderId="23" xfId="15" applyFont="1" applyFill="1" applyBorder="1"/>
    <xf numFmtId="0" fontId="55" fillId="0" borderId="24" xfId="15" applyFont="1" applyFill="1" applyBorder="1"/>
    <xf numFmtId="0" fontId="55" fillId="0" borderId="0" xfId="16" applyFont="1"/>
    <xf numFmtId="0" fontId="55" fillId="0" borderId="9" xfId="16" applyFont="1" applyBorder="1"/>
    <xf numFmtId="0" fontId="55" fillId="0" borderId="10" xfId="16" applyFont="1" applyBorder="1"/>
    <xf numFmtId="0" fontId="55" fillId="0" borderId="11" xfId="16" applyFont="1" applyBorder="1"/>
    <xf numFmtId="0" fontId="55" fillId="0" borderId="15" xfId="16" applyFont="1" applyBorder="1"/>
    <xf numFmtId="0" fontId="55" fillId="0" borderId="0" xfId="16" applyFont="1" applyBorder="1"/>
    <xf numFmtId="0" fontId="55" fillId="0" borderId="16" xfId="16" applyFont="1" applyBorder="1"/>
    <xf numFmtId="0" fontId="56" fillId="2" borderId="0" xfId="16" applyFont="1" applyFill="1" applyBorder="1"/>
    <xf numFmtId="0" fontId="8" fillId="2" borderId="0" xfId="8" applyFont="1" applyFill="1" applyBorder="1"/>
    <xf numFmtId="0" fontId="33" fillId="2" borderId="0" xfId="2" applyFont="1" applyFill="1" applyBorder="1"/>
    <xf numFmtId="0" fontId="33" fillId="2" borderId="0" xfId="2" applyFont="1" applyFill="1" applyBorder="1" applyAlignment="1">
      <alignment horizontal="center"/>
    </xf>
    <xf numFmtId="0" fontId="55" fillId="0" borderId="22" xfId="16" applyFont="1" applyBorder="1"/>
    <xf numFmtId="0" fontId="55" fillId="0" borderId="23" xfId="16" applyFont="1" applyBorder="1"/>
    <xf numFmtId="0" fontId="55" fillId="0" borderId="24" xfId="16" applyFont="1" applyBorder="1"/>
    <xf numFmtId="0" fontId="28" fillId="0" borderId="0" xfId="16" applyFont="1"/>
    <xf numFmtId="0" fontId="15" fillId="0" borderId="0" xfId="2" applyFont="1" applyAlignment="1">
      <alignment horizontal="center"/>
    </xf>
    <xf numFmtId="0" fontId="55" fillId="0" borderId="0" xfId="16" applyFont="1" applyFill="1"/>
    <xf numFmtId="0" fontId="33" fillId="14" borderId="33" xfId="11" applyFont="1" applyFill="1" applyBorder="1" applyAlignment="1">
      <alignment horizontal="center" vertical="center" wrapText="1"/>
    </xf>
    <xf numFmtId="0" fontId="15" fillId="16" borderId="33" xfId="11" applyFont="1" applyFill="1" applyBorder="1" applyAlignment="1">
      <alignment horizontal="center" vertical="center" wrapText="1"/>
    </xf>
    <xf numFmtId="164" fontId="15" fillId="16" borderId="28" xfId="12" applyNumberFormat="1" applyFont="1" applyFill="1" applyBorder="1" applyAlignment="1">
      <alignment horizontal="center" vertical="center" wrapText="1"/>
    </xf>
    <xf numFmtId="0" fontId="11" fillId="0" borderId="0" xfId="2" applyFont="1"/>
    <xf numFmtId="0" fontId="85" fillId="0" borderId="0" xfId="5" applyFont="1" applyBorder="1" applyAlignment="1">
      <alignment vertical="center"/>
    </xf>
    <xf numFmtId="0" fontId="33" fillId="20" borderId="28" xfId="2" applyFont="1" applyFill="1" applyBorder="1" applyAlignment="1">
      <alignment horizontal="center" vertical="center" wrapText="1"/>
    </xf>
    <xf numFmtId="0" fontId="86" fillId="2" borderId="28" xfId="5" applyFont="1" applyFill="1" applyBorder="1" applyAlignment="1">
      <alignment horizontal="center" vertical="center" wrapText="1"/>
    </xf>
    <xf numFmtId="1" fontId="86" fillId="2" borderId="28" xfId="5" applyNumberFormat="1" applyFont="1" applyFill="1" applyBorder="1" applyAlignment="1">
      <alignment horizontal="right" vertical="center" indent="1"/>
    </xf>
    <xf numFmtId="180" fontId="86" fillId="2" borderId="28" xfId="5" applyNumberFormat="1" applyFont="1" applyFill="1" applyBorder="1" applyAlignment="1">
      <alignment horizontal="right" vertical="center" indent="1"/>
    </xf>
    <xf numFmtId="180" fontId="86" fillId="2" borderId="28" xfId="13" applyNumberFormat="1" applyFont="1" applyFill="1" applyBorder="1" applyAlignment="1">
      <alignment horizontal="right" vertical="center" indent="1"/>
    </xf>
    <xf numFmtId="0" fontId="86" fillId="15" borderId="28" xfId="5" applyFont="1" applyFill="1" applyBorder="1" applyAlignment="1">
      <alignment horizontal="center" vertical="center" wrapText="1"/>
    </xf>
    <xf numFmtId="1" fontId="86" fillId="15" borderId="28" xfId="5" applyNumberFormat="1" applyFont="1" applyFill="1" applyBorder="1" applyAlignment="1">
      <alignment horizontal="right" vertical="center" indent="1"/>
    </xf>
    <xf numFmtId="180" fontId="86" fillId="15" borderId="28" xfId="5" applyNumberFormat="1" applyFont="1" applyFill="1" applyBorder="1" applyAlignment="1">
      <alignment horizontal="right" vertical="center" indent="1"/>
    </xf>
    <xf numFmtId="180" fontId="86" fillId="15" borderId="28" xfId="13" applyNumberFormat="1" applyFont="1" applyFill="1" applyBorder="1" applyAlignment="1">
      <alignment horizontal="right" vertical="center" indent="1"/>
    </xf>
    <xf numFmtId="1" fontId="33" fillId="20" borderId="28" xfId="2" applyNumberFormat="1" applyFont="1" applyFill="1" applyBorder="1" applyAlignment="1">
      <alignment horizontal="center" vertical="center" wrapText="1"/>
    </xf>
    <xf numFmtId="1" fontId="33" fillId="20" borderId="28" xfId="2" applyNumberFormat="1" applyFont="1" applyFill="1" applyBorder="1" applyAlignment="1">
      <alignment horizontal="right" vertical="center" indent="1"/>
    </xf>
    <xf numFmtId="180" fontId="33" fillId="20" borderId="28" xfId="2" applyNumberFormat="1" applyFont="1" applyFill="1" applyBorder="1" applyAlignment="1">
      <alignment horizontal="right" vertical="center" indent="1"/>
    </xf>
    <xf numFmtId="180" fontId="33" fillId="20" borderId="28" xfId="5" applyNumberFormat="1" applyFont="1" applyFill="1" applyBorder="1" applyAlignment="1">
      <alignment horizontal="right" vertical="center" indent="1"/>
    </xf>
    <xf numFmtId="0" fontId="8" fillId="20" borderId="28" xfId="5" applyFont="1" applyFill="1" applyBorder="1" applyAlignment="1">
      <alignment horizontal="center" vertical="center" wrapText="1"/>
    </xf>
    <xf numFmtId="0" fontId="86" fillId="2" borderId="49" xfId="18" applyNumberFormat="1" applyFont="1" applyFill="1" applyBorder="1" applyAlignment="1">
      <alignment horizontal="justify" vertical="center" wrapText="1"/>
    </xf>
    <xf numFmtId="1" fontId="86" fillId="2" borderId="28" xfId="13" applyNumberFormat="1" applyFont="1" applyFill="1" applyBorder="1" applyAlignment="1">
      <alignment horizontal="right" vertical="center" indent="1"/>
    </xf>
    <xf numFmtId="0" fontId="86" fillId="15" borderId="49" xfId="18" applyNumberFormat="1" applyFont="1" applyFill="1" applyBorder="1" applyAlignment="1">
      <alignment horizontal="justify" vertical="center" wrapText="1"/>
    </xf>
    <xf numFmtId="1" fontId="86" fillId="15" borderId="28" xfId="13" applyNumberFormat="1" applyFont="1" applyFill="1" applyBorder="1" applyAlignment="1">
      <alignment horizontal="right" vertical="center" indent="1"/>
    </xf>
    <xf numFmtId="0" fontId="33" fillId="20" borderId="49" xfId="18" applyFont="1" applyFill="1" applyBorder="1" applyAlignment="1">
      <alignment horizontal="left" vertical="center" wrapText="1"/>
    </xf>
    <xf numFmtId="1" fontId="33" fillId="20" borderId="50" xfId="18" applyNumberFormat="1" applyFont="1" applyFill="1" applyBorder="1" applyAlignment="1">
      <alignment horizontal="right" vertical="center" wrapText="1" indent="1"/>
    </xf>
    <xf numFmtId="180" fontId="33" fillId="20" borderId="50" xfId="18" applyNumberFormat="1" applyFont="1" applyFill="1" applyBorder="1" applyAlignment="1">
      <alignment horizontal="right" vertical="center" wrapText="1" indent="1"/>
    </xf>
    <xf numFmtId="0" fontId="60" fillId="0" borderId="0" xfId="5" applyFont="1" applyAlignment="1">
      <alignment vertical="center" wrapText="1"/>
    </xf>
    <xf numFmtId="168" fontId="22" fillId="0" borderId="0" xfId="13" applyNumberFormat="1" applyFont="1" applyFill="1" applyAlignment="1">
      <alignment horizontal="centerContinuous" vertical="center"/>
    </xf>
    <xf numFmtId="0" fontId="15" fillId="0" borderId="51" xfId="2" applyFont="1" applyBorder="1" applyAlignment="1">
      <alignment vertical="center" wrapText="1"/>
    </xf>
    <xf numFmtId="0" fontId="15" fillId="0" borderId="0" xfId="2" applyFont="1" applyBorder="1" applyAlignment="1">
      <alignment vertical="center" wrapText="1"/>
    </xf>
    <xf numFmtId="191" fontId="33" fillId="20" borderId="28" xfId="2" applyNumberFormat="1" applyFont="1" applyFill="1" applyBorder="1" applyAlignment="1">
      <alignment horizontal="center" vertical="center" wrapText="1"/>
    </xf>
    <xf numFmtId="191" fontId="33" fillId="20" borderId="28" xfId="13" applyNumberFormat="1" applyFont="1" applyFill="1" applyBorder="1" applyAlignment="1">
      <alignment horizontal="center" vertical="center" wrapText="1"/>
    </xf>
    <xf numFmtId="0" fontId="66" fillId="20" borderId="28" xfId="2" applyFont="1" applyFill="1" applyBorder="1" applyAlignment="1">
      <alignment horizontal="center" vertical="center" wrapText="1"/>
    </xf>
    <xf numFmtId="168" fontId="66" fillId="20" borderId="28" xfId="13" applyNumberFormat="1" applyFont="1" applyFill="1" applyBorder="1" applyAlignment="1">
      <alignment horizontal="center" vertical="center" wrapText="1"/>
    </xf>
    <xf numFmtId="191" fontId="86" fillId="0" borderId="28" xfId="5" applyNumberFormat="1" applyFont="1" applyFill="1" applyBorder="1" applyAlignment="1">
      <alignment horizontal="left" vertical="center" wrapText="1"/>
    </xf>
    <xf numFmtId="191" fontId="86" fillId="0" borderId="28" xfId="13" applyNumberFormat="1" applyFont="1" applyFill="1" applyBorder="1" applyAlignment="1">
      <alignment horizontal="center" vertical="center"/>
    </xf>
    <xf numFmtId="191" fontId="86" fillId="0" borderId="28" xfId="13" applyNumberFormat="1" applyFont="1" applyFill="1" applyBorder="1" applyAlignment="1">
      <alignment horizontal="right" vertical="center" indent="1"/>
    </xf>
    <xf numFmtId="0" fontId="87" fillId="0" borderId="0" xfId="2" applyFont="1"/>
    <xf numFmtId="0" fontId="87" fillId="0" borderId="28" xfId="5" applyFont="1" applyFill="1" applyBorder="1" applyAlignment="1">
      <alignment horizontal="left" vertical="center" wrapText="1"/>
    </xf>
    <xf numFmtId="191" fontId="87" fillId="0" borderId="28" xfId="13" applyNumberFormat="1" applyFont="1" applyFill="1" applyBorder="1" applyAlignment="1">
      <alignment horizontal="center" vertical="center"/>
    </xf>
    <xf numFmtId="191" fontId="87" fillId="0" borderId="28" xfId="13" applyNumberFormat="1" applyFont="1" applyFill="1" applyBorder="1" applyAlignment="1">
      <alignment horizontal="right" vertical="center" indent="1"/>
    </xf>
    <xf numFmtId="191" fontId="66" fillId="20" borderId="28" xfId="13" applyNumberFormat="1" applyFont="1" applyFill="1" applyBorder="1" applyAlignment="1">
      <alignment horizontal="right" vertical="center" indent="1"/>
    </xf>
    <xf numFmtId="191" fontId="86" fillId="15" borderId="28" xfId="5" applyNumberFormat="1" applyFont="1" applyFill="1" applyBorder="1" applyAlignment="1">
      <alignment horizontal="left" vertical="center" wrapText="1"/>
    </xf>
    <xf numFmtId="191" fontId="86" fillId="15" borderId="28" xfId="13" applyNumberFormat="1" applyFont="1" applyFill="1" applyBorder="1" applyAlignment="1">
      <alignment horizontal="center" vertical="center"/>
    </xf>
    <xf numFmtId="191" fontId="86" fillId="15" borderId="28" xfId="13" applyNumberFormat="1" applyFont="1" applyFill="1" applyBorder="1" applyAlignment="1">
      <alignment horizontal="right" vertical="center" indent="1"/>
    </xf>
    <xf numFmtId="0" fontId="87" fillId="15" borderId="28" xfId="5" applyFont="1" applyFill="1" applyBorder="1" applyAlignment="1">
      <alignment horizontal="left" vertical="center" wrapText="1"/>
    </xf>
    <xf numFmtId="191" fontId="87" fillId="15" borderId="28" xfId="13" applyNumberFormat="1" applyFont="1" applyFill="1" applyBorder="1" applyAlignment="1">
      <alignment horizontal="center" vertical="center"/>
    </xf>
    <xf numFmtId="191" fontId="87" fillId="15" borderId="28" xfId="13" applyNumberFormat="1" applyFont="1" applyFill="1" applyBorder="1" applyAlignment="1">
      <alignment horizontal="right" vertical="center" indent="1"/>
    </xf>
    <xf numFmtId="191" fontId="33" fillId="20" borderId="28" xfId="13" applyNumberFormat="1" applyFont="1" applyFill="1" applyBorder="1" applyAlignment="1">
      <alignment horizontal="center" vertical="center"/>
    </xf>
    <xf numFmtId="191" fontId="33" fillId="20" borderId="28" xfId="13" applyNumberFormat="1" applyFont="1" applyFill="1" applyBorder="1" applyAlignment="1">
      <alignment horizontal="right" vertical="center" indent="1"/>
    </xf>
    <xf numFmtId="0" fontId="25" fillId="0" borderId="0" xfId="2" applyFont="1" applyAlignment="1">
      <alignment vertical="center"/>
    </xf>
    <xf numFmtId="165" fontId="66" fillId="20" borderId="28" xfId="13" applyNumberFormat="1" applyFont="1" applyFill="1" applyBorder="1" applyAlignment="1">
      <alignment horizontal="center" vertical="center"/>
    </xf>
    <xf numFmtId="191" fontId="66" fillId="20" borderId="28" xfId="13" applyNumberFormat="1" applyFont="1" applyFill="1" applyBorder="1" applyAlignment="1">
      <alignment horizontal="center" vertical="center"/>
    </xf>
    <xf numFmtId="0" fontId="60" fillId="0" borderId="0" xfId="5" applyFont="1" applyAlignment="1">
      <alignment horizontal="justify" vertical="center" wrapText="1"/>
    </xf>
    <xf numFmtId="168" fontId="13" fillId="0" borderId="0" xfId="13" applyNumberFormat="1" applyFont="1"/>
    <xf numFmtId="3" fontId="13" fillId="0" borderId="0" xfId="2" applyNumberFormat="1" applyFont="1"/>
    <xf numFmtId="168" fontId="15" fillId="0" borderId="0" xfId="13" applyNumberFormat="1" applyFont="1"/>
    <xf numFmtId="0" fontId="33" fillId="20" borderId="33" xfId="2" applyFont="1" applyFill="1" applyBorder="1" applyAlignment="1">
      <alignment horizontal="center" vertical="center" wrapText="1"/>
    </xf>
    <xf numFmtId="0" fontId="86" fillId="0" borderId="28" xfId="5" applyFont="1" applyFill="1" applyBorder="1" applyAlignment="1">
      <alignment horizontal="center" vertical="center" wrapText="1"/>
    </xf>
    <xf numFmtId="192" fontId="86" fillId="0" borderId="28" xfId="5" applyNumberFormat="1" applyFont="1" applyFill="1" applyBorder="1" applyAlignment="1">
      <alignment horizontal="right" vertical="center" indent="1"/>
    </xf>
    <xf numFmtId="164" fontId="86" fillId="0" borderId="28" xfId="5" applyNumberFormat="1" applyFont="1" applyFill="1" applyBorder="1" applyAlignment="1">
      <alignment horizontal="right" vertical="center" indent="2"/>
    </xf>
    <xf numFmtId="192" fontId="86" fillId="15" borderId="28" xfId="5" applyNumberFormat="1" applyFont="1" applyFill="1" applyBorder="1" applyAlignment="1">
      <alignment horizontal="right" vertical="center" indent="1"/>
    </xf>
    <xf numFmtId="164" fontId="86" fillId="15" borderId="28" xfId="5" applyNumberFormat="1" applyFont="1" applyFill="1" applyBorder="1" applyAlignment="1">
      <alignment horizontal="right" vertical="center" indent="2"/>
    </xf>
    <xf numFmtId="192" fontId="33" fillId="20" borderId="28" xfId="5" applyNumberFormat="1" applyFont="1" applyFill="1" applyBorder="1" applyAlignment="1">
      <alignment horizontal="right" vertical="center" indent="1"/>
    </xf>
    <xf numFmtId="0" fontId="15" fillId="0" borderId="15" xfId="6" applyFont="1" applyBorder="1"/>
    <xf numFmtId="0" fontId="15" fillId="0" borderId="0" xfId="6" applyFont="1" applyBorder="1"/>
    <xf numFmtId="0" fontId="15" fillId="0" borderId="16" xfId="6" applyFont="1" applyBorder="1"/>
    <xf numFmtId="0" fontId="15" fillId="0" borderId="22" xfId="6" applyFont="1" applyBorder="1"/>
    <xf numFmtId="0" fontId="15" fillId="0" borderId="23" xfId="6" applyFont="1" applyBorder="1"/>
    <xf numFmtId="0" fontId="15" fillId="0" borderId="24" xfId="6" applyFont="1" applyBorder="1"/>
    <xf numFmtId="0" fontId="8" fillId="20" borderId="33" xfId="5" applyFont="1" applyFill="1" applyBorder="1" applyAlignment="1">
      <alignment horizontal="center" vertical="center" wrapText="1"/>
    </xf>
    <xf numFmtId="0" fontId="86" fillId="2" borderId="28" xfId="5" applyFont="1" applyFill="1" applyBorder="1" applyAlignment="1">
      <alignment horizontal="left" vertical="center" wrapText="1"/>
    </xf>
    <xf numFmtId="192" fontId="86" fillId="2" borderId="28" xfId="13" applyNumberFormat="1" applyFont="1" applyFill="1" applyBorder="1" applyAlignment="1">
      <alignment horizontal="right" vertical="center" indent="1"/>
    </xf>
    <xf numFmtId="164" fontId="86" fillId="2" borderId="28" xfId="5" applyNumberFormat="1" applyFont="1" applyFill="1" applyBorder="1" applyAlignment="1">
      <alignment horizontal="right" vertical="center" wrapText="1" indent="1"/>
    </xf>
    <xf numFmtId="0" fontId="86" fillId="15" borderId="28" xfId="5" applyFont="1" applyFill="1" applyBorder="1" applyAlignment="1">
      <alignment horizontal="left" vertical="center" wrapText="1"/>
    </xf>
    <xf numFmtId="192" fontId="86" fillId="15" borderId="28" xfId="13" applyNumberFormat="1" applyFont="1" applyFill="1" applyBorder="1" applyAlignment="1">
      <alignment horizontal="right" vertical="center" indent="1"/>
    </xf>
    <xf numFmtId="164" fontId="86" fillId="15" borderId="28" xfId="5" applyNumberFormat="1" applyFont="1" applyFill="1" applyBorder="1" applyAlignment="1">
      <alignment horizontal="right" vertical="center" wrapText="1" indent="1"/>
    </xf>
    <xf numFmtId="164" fontId="86" fillId="2" borderId="28" xfId="5" applyNumberFormat="1" applyFont="1" applyFill="1" applyBorder="1" applyAlignment="1">
      <alignment horizontal="right" vertical="center" indent="1"/>
    </xf>
    <xf numFmtId="165" fontId="8" fillId="20" borderId="28" xfId="13" applyNumberFormat="1" applyFont="1" applyFill="1" applyBorder="1" applyAlignment="1">
      <alignment horizontal="center" vertical="center" wrapText="1"/>
    </xf>
    <xf numFmtId="192" fontId="8" fillId="20" borderId="28" xfId="13" applyNumberFormat="1" applyFont="1" applyFill="1" applyBorder="1" applyAlignment="1">
      <alignment horizontal="right" vertical="center" indent="1"/>
    </xf>
    <xf numFmtId="164" fontId="8" fillId="20" borderId="28" xfId="5" applyNumberFormat="1" applyFont="1" applyFill="1" applyBorder="1" applyAlignment="1">
      <alignment horizontal="right" vertical="center" wrapText="1" indent="1"/>
    </xf>
    <xf numFmtId="188" fontId="15" fillId="0" borderId="0" xfId="2" applyNumberFormat="1" applyFont="1"/>
    <xf numFmtId="0" fontId="38" fillId="0" borderId="0" xfId="2" applyFont="1" applyAlignment="1">
      <alignment vertical="top"/>
    </xf>
    <xf numFmtId="0" fontId="89" fillId="0" borderId="0" xfId="6" applyFont="1" applyBorder="1" applyAlignment="1" applyProtection="1">
      <alignment vertical="center" wrapText="1"/>
      <protection locked="0"/>
    </xf>
    <xf numFmtId="0" fontId="15" fillId="0" borderId="9" xfId="6" applyFont="1" applyBorder="1" applyProtection="1">
      <protection locked="0"/>
    </xf>
    <xf numFmtId="0" fontId="15" fillId="0" borderId="10" xfId="6" applyFont="1" applyBorder="1" applyProtection="1">
      <protection locked="0"/>
    </xf>
    <xf numFmtId="0" fontId="15" fillId="0" borderId="11" xfId="6" applyFont="1" applyBorder="1" applyProtection="1">
      <protection locked="0"/>
    </xf>
    <xf numFmtId="0" fontId="15" fillId="0" borderId="0" xfId="6" applyFont="1" applyProtection="1">
      <protection locked="0"/>
    </xf>
    <xf numFmtId="0" fontId="15" fillId="0" borderId="15" xfId="6" applyFont="1" applyBorder="1" applyProtection="1">
      <protection locked="0"/>
    </xf>
    <xf numFmtId="0" fontId="15" fillId="0" borderId="0" xfId="6" applyFont="1" applyBorder="1" applyProtection="1">
      <protection locked="0"/>
    </xf>
    <xf numFmtId="0" fontId="15" fillId="0" borderId="16" xfId="6" applyFont="1" applyBorder="1" applyProtection="1">
      <protection locked="0"/>
    </xf>
    <xf numFmtId="0" fontId="26" fillId="0" borderId="15" xfId="6" applyFont="1" applyBorder="1" applyAlignment="1" applyProtection="1">
      <protection locked="0"/>
    </xf>
    <xf numFmtId="0" fontId="26" fillId="0" borderId="15" xfId="6" applyFont="1" applyBorder="1" applyProtection="1">
      <protection locked="0"/>
    </xf>
    <xf numFmtId="0" fontId="15" fillId="0" borderId="23" xfId="6" applyFont="1" applyBorder="1" applyProtection="1">
      <protection locked="0"/>
    </xf>
    <xf numFmtId="0" fontId="15" fillId="0" borderId="24" xfId="6" applyFont="1" applyBorder="1" applyProtection="1">
      <protection locked="0"/>
    </xf>
    <xf numFmtId="186" fontId="33" fillId="20" borderId="4" xfId="19" applyNumberFormat="1" applyFont="1" applyFill="1" applyBorder="1" applyAlignment="1">
      <alignment horizontal="center" vertical="center" textRotation="90" wrapText="1"/>
    </xf>
    <xf numFmtId="0" fontId="87" fillId="22" borderId="4" xfId="5" applyFont="1" applyFill="1" applyBorder="1" applyAlignment="1">
      <alignment horizontal="left" vertical="center" wrapText="1"/>
    </xf>
    <xf numFmtId="180" fontId="87" fillId="22" borderId="4" xfId="5" applyNumberFormat="1" applyFont="1" applyFill="1" applyBorder="1" applyAlignment="1">
      <alignment horizontal="right" vertical="center" wrapText="1" indent="1"/>
    </xf>
    <xf numFmtId="0" fontId="87" fillId="23" borderId="4" xfId="5" applyFont="1" applyFill="1" applyBorder="1" applyAlignment="1">
      <alignment horizontal="left" vertical="center" wrapText="1"/>
    </xf>
    <xf numFmtId="180" fontId="87" fillId="23" borderId="4" xfId="5" applyNumberFormat="1" applyFont="1" applyFill="1" applyBorder="1" applyAlignment="1">
      <alignment horizontal="right" vertical="center" wrapText="1" indent="1"/>
    </xf>
    <xf numFmtId="0" fontId="87" fillId="24" borderId="4" xfId="5" applyFont="1" applyFill="1" applyBorder="1" applyAlignment="1">
      <alignment horizontal="left" vertical="center" wrapText="1"/>
    </xf>
    <xf numFmtId="180" fontId="87" fillId="24" borderId="4" xfId="5" applyNumberFormat="1" applyFont="1" applyFill="1" applyBorder="1" applyAlignment="1">
      <alignment horizontal="right" vertical="center" wrapText="1" indent="1"/>
    </xf>
    <xf numFmtId="165" fontId="66" fillId="20" borderId="4" xfId="13" applyNumberFormat="1" applyFont="1" applyFill="1" applyBorder="1" applyAlignment="1">
      <alignment horizontal="center" vertical="center"/>
    </xf>
    <xf numFmtId="180" fontId="66" fillId="20" borderId="4" xfId="5" applyNumberFormat="1" applyFont="1" applyFill="1" applyBorder="1" applyAlignment="1">
      <alignment horizontal="right" vertical="center" wrapText="1" indent="1"/>
    </xf>
    <xf numFmtId="0" fontId="5" fillId="2" borderId="38" xfId="5" applyFont="1" applyFill="1" applyBorder="1" applyAlignment="1">
      <alignment vertical="center" wrapText="1"/>
    </xf>
    <xf numFmtId="0" fontId="33" fillId="20" borderId="4" xfId="5" applyFont="1" applyFill="1" applyBorder="1" applyAlignment="1">
      <alignment horizontal="center" vertical="center" wrapText="1"/>
    </xf>
    <xf numFmtId="0" fontId="86" fillId="15" borderId="4" xfId="5" applyFont="1" applyFill="1" applyBorder="1" applyAlignment="1">
      <alignment horizontal="left" vertical="center" wrapText="1"/>
    </xf>
    <xf numFmtId="191" fontId="86" fillId="15" borderId="4" xfId="5" applyNumberFormat="1" applyFont="1" applyFill="1" applyBorder="1" applyAlignment="1">
      <alignment horizontal="right" vertical="center" wrapText="1" indent="2"/>
    </xf>
    <xf numFmtId="0" fontId="86" fillId="2" borderId="4" xfId="5" applyFont="1" applyFill="1" applyBorder="1" applyAlignment="1">
      <alignment horizontal="left" vertical="center" wrapText="1"/>
    </xf>
    <xf numFmtId="191" fontId="86" fillId="2" borderId="4" xfId="5" applyNumberFormat="1" applyFont="1" applyFill="1" applyBorder="1" applyAlignment="1">
      <alignment horizontal="right" vertical="center" wrapText="1" indent="2"/>
    </xf>
    <xf numFmtId="0" fontId="33" fillId="13" borderId="4" xfId="5" applyFont="1" applyFill="1" applyBorder="1" applyAlignment="1">
      <alignment horizontal="center" vertical="center" wrapText="1"/>
    </xf>
    <xf numFmtId="180" fontId="86" fillId="2" borderId="4" xfId="5" applyNumberFormat="1" applyFont="1" applyFill="1" applyBorder="1" applyAlignment="1">
      <alignment horizontal="right" vertical="center" wrapText="1" indent="1"/>
    </xf>
    <xf numFmtId="180" fontId="86" fillId="15" borderId="4" xfId="5" applyNumberFormat="1" applyFont="1" applyFill="1" applyBorder="1" applyAlignment="1">
      <alignment horizontal="right" vertical="center" wrapText="1" indent="1"/>
    </xf>
    <xf numFmtId="169" fontId="86" fillId="2" borderId="4" xfId="13" applyNumberFormat="1" applyFont="1" applyFill="1" applyBorder="1" applyAlignment="1">
      <alignment horizontal="right" vertical="center" wrapText="1" indent="1"/>
    </xf>
    <xf numFmtId="180" fontId="86" fillId="2" borderId="37" xfId="5" applyNumberFormat="1" applyFont="1" applyFill="1" applyBorder="1" applyAlignment="1">
      <alignment horizontal="right" vertical="center" wrapText="1" indent="1"/>
    </xf>
    <xf numFmtId="180" fontId="86" fillId="15" borderId="28" xfId="5" applyNumberFormat="1" applyFont="1" applyFill="1" applyBorder="1" applyAlignment="1">
      <alignment horizontal="right" vertical="center" wrapText="1" indent="1"/>
    </xf>
    <xf numFmtId="180" fontId="86" fillId="2" borderId="28" xfId="5" applyNumberFormat="1" applyFont="1" applyFill="1" applyBorder="1" applyAlignment="1">
      <alignment horizontal="right" vertical="center" wrapText="1" indent="1"/>
    </xf>
    <xf numFmtId="0" fontId="15" fillId="2" borderId="0" xfId="6" applyFont="1" applyFill="1"/>
    <xf numFmtId="0" fontId="55" fillId="0" borderId="0" xfId="20" applyFont="1"/>
    <xf numFmtId="0" fontId="55" fillId="0" borderId="9" xfId="20" applyFont="1" applyBorder="1"/>
    <xf numFmtId="0" fontId="55" fillId="0" borderId="10" xfId="20" applyFont="1" applyBorder="1"/>
    <xf numFmtId="0" fontId="55" fillId="0" borderId="11" xfId="20" applyFont="1" applyBorder="1"/>
    <xf numFmtId="43" fontId="15" fillId="0" borderId="0" xfId="6" applyNumberFormat="1" applyFont="1"/>
    <xf numFmtId="193" fontId="96" fillId="0" borderId="28" xfId="13" applyNumberFormat="1" applyFont="1" applyFill="1" applyBorder="1" applyAlignment="1">
      <alignment horizontal="right" vertical="center" indent="1"/>
    </xf>
    <xf numFmtId="180" fontId="95" fillId="26" borderId="28" xfId="13" applyNumberFormat="1" applyFont="1" applyFill="1" applyBorder="1" applyAlignment="1">
      <alignment horizontal="right" vertical="center" indent="1"/>
    </xf>
    <xf numFmtId="193" fontId="96" fillId="26" borderId="28" xfId="13" applyNumberFormat="1" applyFont="1" applyFill="1" applyBorder="1" applyAlignment="1">
      <alignment horizontal="right" vertical="center" indent="1"/>
    </xf>
    <xf numFmtId="0" fontId="33" fillId="25" borderId="56" xfId="22" applyFont="1" applyFill="1" applyBorder="1" applyAlignment="1">
      <alignment horizontal="center" vertical="center" wrapText="1"/>
    </xf>
    <xf numFmtId="0" fontId="33" fillId="25" borderId="57" xfId="22" applyFont="1" applyFill="1" applyBorder="1" applyAlignment="1">
      <alignment horizontal="center" vertical="center" wrapText="1"/>
    </xf>
    <xf numFmtId="0" fontId="33" fillId="25" borderId="58" xfId="22" applyFont="1" applyFill="1" applyBorder="1" applyAlignment="1">
      <alignment horizontal="center" vertical="center" wrapText="1"/>
    </xf>
    <xf numFmtId="0" fontId="33" fillId="25" borderId="59" xfId="22" applyFont="1" applyFill="1" applyBorder="1" applyAlignment="1">
      <alignment horizontal="center" vertical="center"/>
    </xf>
    <xf numFmtId="0" fontId="33" fillId="25" borderId="61" xfId="22" applyFont="1" applyFill="1" applyBorder="1" applyAlignment="1">
      <alignment horizontal="center" vertical="center"/>
    </xf>
    <xf numFmtId="0" fontId="15" fillId="0" borderId="0" xfId="2" applyFont="1" applyAlignment="1">
      <alignment horizontal="centerContinuous" vertical="center"/>
    </xf>
    <xf numFmtId="0" fontId="98" fillId="0" borderId="0" xfId="2" applyFont="1" applyAlignment="1">
      <alignment vertical="center"/>
    </xf>
    <xf numFmtId="0" fontId="33" fillId="25" borderId="28" xfId="2" applyFont="1" applyFill="1" applyBorder="1" applyAlignment="1">
      <alignment horizontal="center" vertical="center" wrapText="1"/>
    </xf>
    <xf numFmtId="0" fontId="33" fillId="25" borderId="28" xfId="22" applyFont="1" applyFill="1" applyBorder="1" applyAlignment="1">
      <alignment horizontal="center" vertical="center" wrapText="1"/>
    </xf>
    <xf numFmtId="0" fontId="96" fillId="0" borderId="28" xfId="5" applyFont="1" applyFill="1" applyBorder="1" applyAlignment="1">
      <alignment horizontal="center" vertical="center"/>
    </xf>
    <xf numFmtId="180" fontId="96" fillId="0" borderId="28" xfId="13" applyNumberFormat="1" applyFont="1" applyFill="1" applyBorder="1" applyAlignment="1">
      <alignment horizontal="right" vertical="center" indent="1"/>
    </xf>
    <xf numFmtId="0" fontId="96" fillId="26" borderId="28" xfId="5" applyFont="1" applyFill="1" applyBorder="1" applyAlignment="1">
      <alignment horizontal="center" vertical="center"/>
    </xf>
    <xf numFmtId="180" fontId="96" fillId="26" borderId="28" xfId="13" applyNumberFormat="1" applyFont="1" applyFill="1" applyBorder="1" applyAlignment="1">
      <alignment horizontal="right" vertical="center" indent="1"/>
    </xf>
    <xf numFmtId="0" fontId="33" fillId="25" borderId="28" xfId="5" applyFont="1" applyFill="1" applyBorder="1" applyAlignment="1">
      <alignment horizontal="center" vertical="center"/>
    </xf>
    <xf numFmtId="193" fontId="33" fillId="25" borderId="28" xfId="2" applyNumberFormat="1" applyFont="1" applyFill="1" applyBorder="1" applyAlignment="1">
      <alignment horizontal="right" vertical="center" indent="1"/>
    </xf>
    <xf numFmtId="180" fontId="33" fillId="25" borderId="28" xfId="13" applyNumberFormat="1" applyFont="1" applyFill="1" applyBorder="1" applyAlignment="1">
      <alignment horizontal="right" vertical="center" indent="1"/>
    </xf>
    <xf numFmtId="195" fontId="15" fillId="0" borderId="0" xfId="2" applyNumberFormat="1" applyFont="1"/>
    <xf numFmtId="0" fontId="22" fillId="0" borderId="0" xfId="2" applyFont="1" applyFill="1" applyBorder="1"/>
    <xf numFmtId="0" fontId="95" fillId="2" borderId="18" xfId="6" applyFont="1" applyFill="1" applyBorder="1" applyAlignment="1">
      <alignment horizontal="justify" wrapText="1"/>
    </xf>
    <xf numFmtId="191" fontId="96" fillId="2" borderId="28" xfId="13" applyNumberFormat="1" applyFont="1" applyFill="1" applyBorder="1" applyAlignment="1">
      <alignment horizontal="right" vertical="center" indent="1"/>
    </xf>
    <xf numFmtId="0" fontId="95" fillId="26" borderId="18" xfId="6" applyFont="1" applyFill="1" applyBorder="1" applyAlignment="1">
      <alignment horizontal="justify" wrapText="1"/>
    </xf>
    <xf numFmtId="191" fontId="96" fillId="26" borderId="28" xfId="13" applyNumberFormat="1" applyFont="1" applyFill="1" applyBorder="1" applyAlignment="1">
      <alignment horizontal="right" vertical="center" indent="1"/>
    </xf>
    <xf numFmtId="191" fontId="96" fillId="0" borderId="0" xfId="13" applyNumberFormat="1" applyFont="1" applyFill="1" applyBorder="1" applyAlignment="1">
      <alignment horizontal="right" vertical="center" indent="1"/>
    </xf>
    <xf numFmtId="183" fontId="96" fillId="0" borderId="0" xfId="13" applyNumberFormat="1" applyFont="1" applyFill="1" applyBorder="1" applyAlignment="1">
      <alignment horizontal="right" vertical="center" indent="2"/>
    </xf>
    <xf numFmtId="196" fontId="15" fillId="2" borderId="0" xfId="2" applyNumberFormat="1" applyFont="1" applyFill="1"/>
    <xf numFmtId="0" fontId="66" fillId="25" borderId="18" xfId="6" applyFont="1" applyFill="1" applyBorder="1" applyAlignment="1">
      <alignment horizontal="center" vertical="center" wrapText="1"/>
    </xf>
    <xf numFmtId="191" fontId="33" fillId="25" borderId="28" xfId="13" applyNumberFormat="1" applyFont="1" applyFill="1" applyBorder="1" applyAlignment="1">
      <alignment horizontal="right" vertical="center" indent="1"/>
    </xf>
    <xf numFmtId="0" fontId="10" fillId="0" borderId="0" xfId="2" applyFont="1"/>
    <xf numFmtId="0" fontId="33" fillId="27" borderId="54" xfId="5" applyFont="1" applyFill="1" applyBorder="1" applyAlignment="1">
      <alignment vertical="center" wrapText="1"/>
    </xf>
    <xf numFmtId="0" fontId="33" fillId="27" borderId="51" xfId="5" applyFont="1" applyFill="1" applyBorder="1" applyAlignment="1">
      <alignment vertical="center" wrapText="1"/>
    </xf>
    <xf numFmtId="0" fontId="33" fillId="27" borderId="41" xfId="5" applyFont="1" applyFill="1" applyBorder="1" applyAlignment="1">
      <alignment vertical="center" wrapText="1"/>
    </xf>
    <xf numFmtId="170" fontId="33" fillId="25" borderId="28" xfId="13" applyNumberFormat="1" applyFont="1" applyFill="1" applyBorder="1" applyAlignment="1">
      <alignment horizontal="center" vertical="center"/>
    </xf>
    <xf numFmtId="0" fontId="95" fillId="28" borderId="28" xfId="5" applyFont="1" applyFill="1" applyBorder="1" applyAlignment="1">
      <alignment horizontal="left" vertical="center"/>
    </xf>
    <xf numFmtId="180" fontId="95" fillId="28" borderId="28" xfId="13" applyNumberFormat="1" applyFont="1" applyFill="1" applyBorder="1" applyAlignment="1">
      <alignment horizontal="right" vertical="center" indent="1"/>
    </xf>
    <xf numFmtId="183" fontId="95" fillId="28" borderId="28" xfId="13" applyNumberFormat="1" applyFont="1" applyFill="1" applyBorder="1" applyAlignment="1">
      <alignment horizontal="right" vertical="center" indent="1"/>
    </xf>
    <xf numFmtId="0" fontId="95" fillId="26" borderId="28" xfId="5" applyFont="1" applyFill="1" applyBorder="1" applyAlignment="1">
      <alignment horizontal="left" vertical="center"/>
    </xf>
    <xf numFmtId="183" fontId="95" fillId="26" borderId="28" xfId="13" applyNumberFormat="1" applyFont="1" applyFill="1" applyBorder="1" applyAlignment="1">
      <alignment horizontal="right" vertical="center" indent="1"/>
    </xf>
    <xf numFmtId="183" fontId="33" fillId="25" borderId="28" xfId="13" applyNumberFormat="1" applyFont="1" applyFill="1" applyBorder="1" applyAlignment="1">
      <alignment horizontal="right" vertical="center" indent="1"/>
    </xf>
    <xf numFmtId="0" fontId="102" fillId="0" borderId="0" xfId="2" applyFont="1" applyAlignment="1">
      <alignment vertical="center"/>
    </xf>
    <xf numFmtId="14" fontId="13" fillId="0" borderId="0" xfId="2" applyNumberFormat="1" applyFont="1"/>
    <xf numFmtId="0" fontId="22" fillId="0" borderId="0" xfId="24" applyFont="1" applyFill="1"/>
    <xf numFmtId="0" fontId="21" fillId="0" borderId="0" xfId="24" applyFont="1" applyFill="1" applyAlignment="1">
      <alignment horizontal="centerContinuous" vertical="center"/>
    </xf>
    <xf numFmtId="169" fontId="21" fillId="0" borderId="0" xfId="13" applyNumberFormat="1" applyFont="1" applyFill="1" applyAlignment="1">
      <alignment horizontal="centerContinuous" vertical="center"/>
    </xf>
    <xf numFmtId="0" fontId="20" fillId="0" borderId="0" xfId="24" applyFont="1"/>
    <xf numFmtId="0" fontId="15" fillId="0" borderId="0" xfId="24" applyFont="1"/>
    <xf numFmtId="0" fontId="33" fillId="0" borderId="0" xfId="24" applyFont="1" applyFill="1" applyAlignment="1">
      <alignment horizontal="centerContinuous" vertical="center"/>
    </xf>
    <xf numFmtId="192" fontId="103" fillId="0" borderId="0" xfId="24" applyNumberFormat="1" applyFont="1" applyFill="1" applyAlignment="1">
      <alignment horizontal="centerContinuous" vertical="center"/>
    </xf>
    <xf numFmtId="175" fontId="15" fillId="0" borderId="0" xfId="13" applyNumberFormat="1" applyFont="1"/>
    <xf numFmtId="43" fontId="15" fillId="0" borderId="0" xfId="24" applyNumberFormat="1" applyFont="1"/>
    <xf numFmtId="0" fontId="96" fillId="26" borderId="28" xfId="5" applyFont="1" applyFill="1" applyBorder="1" applyAlignment="1">
      <alignment horizontal="left" vertical="center"/>
    </xf>
    <xf numFmtId="192" fontId="103" fillId="2" borderId="0" xfId="24" applyNumberFormat="1" applyFont="1" applyFill="1" applyAlignment="1">
      <alignment horizontal="centerContinuous" vertical="center"/>
    </xf>
    <xf numFmtId="192" fontId="33" fillId="0" borderId="0" xfId="24" applyNumberFormat="1" applyFont="1" applyFill="1" applyAlignment="1">
      <alignment horizontal="centerContinuous" vertical="center"/>
    </xf>
    <xf numFmtId="0" fontId="15" fillId="0" borderId="0" xfId="24" applyFont="1" applyFill="1"/>
    <xf numFmtId="175" fontId="15" fillId="0" borderId="0" xfId="24" applyNumberFormat="1" applyFont="1"/>
    <xf numFmtId="169" fontId="15" fillId="0" borderId="0" xfId="13" applyNumberFormat="1" applyFont="1"/>
    <xf numFmtId="192" fontId="15" fillId="0" borderId="0" xfId="24" applyNumberFormat="1" applyFont="1"/>
    <xf numFmtId="164" fontId="22" fillId="0" borderId="0" xfId="2" applyNumberFormat="1" applyFont="1" applyFill="1"/>
    <xf numFmtId="0" fontId="104" fillId="0" borderId="0" xfId="2" applyFont="1"/>
    <xf numFmtId="0" fontId="96" fillId="0" borderId="28" xfId="5" applyFont="1" applyFill="1" applyBorder="1" applyAlignment="1">
      <alignment horizontal="left" vertical="center"/>
    </xf>
    <xf numFmtId="191" fontId="96" fillId="0" borderId="28" xfId="13" applyNumberFormat="1" applyFont="1" applyFill="1" applyBorder="1" applyAlignment="1">
      <alignment horizontal="right" vertical="center" wrapText="1" indent="1"/>
    </xf>
    <xf numFmtId="191" fontId="96" fillId="26" borderId="28" xfId="13" applyNumberFormat="1" applyFont="1" applyFill="1" applyBorder="1" applyAlignment="1">
      <alignment horizontal="right" vertical="center" wrapText="1" indent="1"/>
    </xf>
    <xf numFmtId="0" fontId="26" fillId="0" borderId="15" xfId="2" applyFont="1" applyBorder="1" applyAlignment="1"/>
    <xf numFmtId="0" fontId="101" fillId="0" borderId="15" xfId="2" applyFont="1" applyBorder="1" applyAlignment="1">
      <alignment vertical="center"/>
    </xf>
    <xf numFmtId="0" fontId="8" fillId="3" borderId="66" xfId="2" applyFont="1" applyFill="1" applyBorder="1" applyAlignment="1">
      <alignment horizontal="center" vertical="center" wrapText="1"/>
    </xf>
    <xf numFmtId="0" fontId="8" fillId="3" borderId="67" xfId="2" applyFont="1" applyFill="1" applyBorder="1" applyAlignment="1">
      <alignment horizontal="center" vertical="center" wrapText="1"/>
    </xf>
    <xf numFmtId="0" fontId="8" fillId="3" borderId="68" xfId="2" applyFont="1" applyFill="1" applyBorder="1" applyAlignment="1">
      <alignment horizontal="center" vertical="center" wrapText="1"/>
    </xf>
    <xf numFmtId="0" fontId="15" fillId="0" borderId="69" xfId="2" applyFont="1" applyFill="1" applyBorder="1" applyAlignment="1">
      <alignment horizontal="center" vertical="center" wrapText="1"/>
    </xf>
    <xf numFmtId="164" fontId="15" fillId="0" borderId="18" xfId="2" applyNumberFormat="1" applyFont="1" applyFill="1" applyBorder="1" applyAlignment="1">
      <alignment horizontal="right" vertical="center" wrapText="1" indent="1"/>
    </xf>
    <xf numFmtId="164" fontId="15" fillId="0" borderId="70" xfId="2" applyNumberFormat="1" applyFont="1" applyFill="1" applyBorder="1" applyAlignment="1">
      <alignment horizontal="right" vertical="center" wrapText="1" indent="1"/>
    </xf>
    <xf numFmtId="0" fontId="15" fillId="7" borderId="69" xfId="2" applyFont="1" applyFill="1" applyBorder="1" applyAlignment="1">
      <alignment horizontal="center" vertical="center" wrapText="1"/>
    </xf>
    <xf numFmtId="164" fontId="15" fillId="7" borderId="18" xfId="2" applyNumberFormat="1" applyFont="1" applyFill="1" applyBorder="1" applyAlignment="1">
      <alignment horizontal="right" vertical="center" wrapText="1" indent="1"/>
    </xf>
    <xf numFmtId="0" fontId="18" fillId="8" borderId="69" xfId="2" applyFont="1" applyFill="1" applyBorder="1" applyAlignment="1">
      <alignment horizontal="center" vertical="center" wrapText="1"/>
    </xf>
    <xf numFmtId="168" fontId="18" fillId="8" borderId="18" xfId="13" applyNumberFormat="1" applyFont="1" applyFill="1" applyBorder="1" applyAlignment="1">
      <alignment horizontal="right" vertical="center" wrapText="1" indent="1"/>
    </xf>
    <xf numFmtId="168" fontId="21" fillId="0" borderId="0" xfId="26" applyNumberFormat="1" applyFont="1" applyFill="1" applyAlignment="1">
      <alignment horizontal="centerContinuous" vertical="center"/>
    </xf>
    <xf numFmtId="168" fontId="22" fillId="0" borderId="0" xfId="26" applyNumberFormat="1" applyFont="1" applyFill="1" applyAlignment="1">
      <alignment horizontal="centerContinuous" vertical="center"/>
    </xf>
    <xf numFmtId="0" fontId="105" fillId="0" borderId="0" xfId="2" applyFont="1" applyFill="1"/>
    <xf numFmtId="0" fontId="8" fillId="3" borderId="28" xfId="2" applyFont="1" applyFill="1" applyBorder="1" applyAlignment="1">
      <alignment horizontal="center" vertical="center" wrapText="1"/>
    </xf>
    <xf numFmtId="0" fontId="8" fillId="3" borderId="28" xfId="26" applyNumberFormat="1" applyFont="1" applyFill="1" applyBorder="1" applyAlignment="1">
      <alignment horizontal="center" vertical="center" wrapText="1"/>
    </xf>
    <xf numFmtId="168" fontId="8" fillId="3" borderId="37" xfId="26" applyNumberFormat="1" applyFont="1" applyFill="1" applyBorder="1" applyAlignment="1">
      <alignment horizontal="center" vertical="center" wrapText="1"/>
    </xf>
    <xf numFmtId="168" fontId="8" fillId="3" borderId="33" xfId="26" applyNumberFormat="1" applyFont="1" applyFill="1" applyBorder="1" applyAlignment="1">
      <alignment horizontal="center" vertical="center" wrapText="1"/>
    </xf>
    <xf numFmtId="0" fontId="15" fillId="0" borderId="28" xfId="5" applyFont="1" applyFill="1" applyBorder="1" applyAlignment="1">
      <alignment horizontal="left" vertical="center" wrapText="1"/>
    </xf>
    <xf numFmtId="199" fontId="15" fillId="0" borderId="28" xfId="26" applyNumberFormat="1" applyFont="1" applyFill="1" applyBorder="1" applyAlignment="1">
      <alignment horizontal="right" vertical="center" indent="1"/>
    </xf>
    <xf numFmtId="199" fontId="48" fillId="0" borderId="28" xfId="26" applyNumberFormat="1" applyFont="1" applyFill="1" applyBorder="1" applyAlignment="1">
      <alignment horizontal="right" vertical="center" indent="1"/>
    </xf>
    <xf numFmtId="200" fontId="48" fillId="0" borderId="28" xfId="26" applyNumberFormat="1" applyFont="1" applyFill="1" applyBorder="1" applyAlignment="1">
      <alignment horizontal="right" vertical="center" indent="1"/>
    </xf>
    <xf numFmtId="201" fontId="48" fillId="0" borderId="28" xfId="26" applyNumberFormat="1" applyFont="1" applyFill="1" applyBorder="1" applyAlignment="1">
      <alignment horizontal="right" vertical="center" indent="1"/>
    </xf>
    <xf numFmtId="166" fontId="11" fillId="0" borderId="0" xfId="3" applyNumberFormat="1" applyFont="1"/>
    <xf numFmtId="0" fontId="15" fillId="5" borderId="28" xfId="5" applyFont="1" applyFill="1" applyBorder="1" applyAlignment="1">
      <alignment horizontal="left" vertical="center" wrapText="1"/>
    </xf>
    <xf numFmtId="199" fontId="15" fillId="5" borderId="28" xfId="26" applyNumberFormat="1" applyFont="1" applyFill="1" applyBorder="1" applyAlignment="1">
      <alignment horizontal="right" vertical="center" indent="1"/>
    </xf>
    <xf numFmtId="199" fontId="48" fillId="5" borderId="28" xfId="26" applyNumberFormat="1" applyFont="1" applyFill="1" applyBorder="1" applyAlignment="1">
      <alignment horizontal="right" vertical="center" indent="1"/>
    </xf>
    <xf numFmtId="201" fontId="48" fillId="5" borderId="28" xfId="26" applyNumberFormat="1" applyFont="1" applyFill="1" applyBorder="1" applyAlignment="1">
      <alignment horizontal="right" vertical="center" indent="1"/>
    </xf>
    <xf numFmtId="201" fontId="15" fillId="0" borderId="28" xfId="26" applyNumberFormat="1" applyFont="1" applyFill="1" applyBorder="1" applyAlignment="1">
      <alignment horizontal="right" vertical="center" indent="1"/>
    </xf>
    <xf numFmtId="0" fontId="106" fillId="0" borderId="0" xfId="2" applyFont="1"/>
    <xf numFmtId="168" fontId="106" fillId="0" borderId="0" xfId="26" applyNumberFormat="1" applyFont="1"/>
    <xf numFmtId="168" fontId="11" fillId="0" borderId="0" xfId="26" applyNumberFormat="1" applyFont="1"/>
    <xf numFmtId="0" fontId="49" fillId="0" borderId="0" xfId="6" applyFont="1" applyAlignment="1"/>
    <xf numFmtId="0" fontId="15" fillId="0" borderId="0" xfId="6" applyFont="1" applyAlignment="1"/>
    <xf numFmtId="0" fontId="18" fillId="0" borderId="0" xfId="6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16" fontId="15" fillId="0" borderId="0" xfId="6" quotePrefix="1" applyNumberFormat="1" applyFont="1" applyAlignment="1">
      <alignment horizontal="center" vertical="center"/>
    </xf>
    <xf numFmtId="0" fontId="18" fillId="29" borderId="0" xfId="6" applyFont="1" applyFill="1" applyBorder="1" applyAlignment="1">
      <alignment horizontal="center" vertical="center" wrapText="1"/>
    </xf>
    <xf numFmtId="2" fontId="18" fillId="29" borderId="0" xfId="6" applyNumberFormat="1" applyFont="1" applyFill="1" applyBorder="1" applyAlignment="1">
      <alignment horizontal="center" vertical="center" wrapText="1"/>
    </xf>
    <xf numFmtId="2" fontId="8" fillId="18" borderId="0" xfId="6" applyNumberFormat="1" applyFont="1" applyFill="1" applyBorder="1" applyAlignment="1">
      <alignment horizontal="center" vertical="center" wrapText="1"/>
    </xf>
    <xf numFmtId="2" fontId="8" fillId="30" borderId="0" xfId="6" applyNumberFormat="1" applyFont="1" applyFill="1" applyBorder="1" applyAlignment="1">
      <alignment horizontal="center" vertical="center" wrapText="1"/>
    </xf>
    <xf numFmtId="2" fontId="8" fillId="31" borderId="0" xfId="6" applyNumberFormat="1" applyFont="1" applyFill="1" applyBorder="1" applyAlignment="1">
      <alignment horizontal="center" vertical="center" wrapText="1"/>
    </xf>
    <xf numFmtId="0" fontId="18" fillId="29" borderId="29" xfId="6" applyFont="1" applyFill="1" applyBorder="1" applyAlignment="1">
      <alignment horizontal="center" vertical="center" wrapText="1"/>
    </xf>
    <xf numFmtId="2" fontId="15" fillId="0" borderId="0" xfId="6" applyNumberFormat="1" applyFont="1"/>
    <xf numFmtId="0" fontId="110" fillId="0" borderId="0" xfId="27"/>
    <xf numFmtId="0" fontId="112" fillId="0" borderId="0" xfId="27" applyFont="1" applyAlignment="1">
      <alignment horizontal="center" vertical="center"/>
    </xf>
    <xf numFmtId="0" fontId="106" fillId="0" borderId="0" xfId="27" applyFont="1"/>
    <xf numFmtId="0" fontId="58" fillId="0" borderId="0" xfId="5" applyFont="1" applyAlignment="1">
      <alignment vertical="center"/>
    </xf>
    <xf numFmtId="2" fontId="18" fillId="29" borderId="29" xfId="6" applyNumberFormat="1" applyFont="1" applyFill="1" applyBorder="1" applyAlignment="1">
      <alignment horizontal="center" vertical="center" wrapText="1"/>
    </xf>
    <xf numFmtId="2" fontId="8" fillId="18" borderId="29" xfId="6" applyNumberFormat="1" applyFont="1" applyFill="1" applyBorder="1" applyAlignment="1">
      <alignment horizontal="center" vertical="center" wrapText="1"/>
    </xf>
    <xf numFmtId="2" fontId="8" fillId="30" borderId="29" xfId="6" applyNumberFormat="1" applyFont="1" applyFill="1" applyBorder="1" applyAlignment="1">
      <alignment horizontal="center" vertical="center" wrapText="1"/>
    </xf>
    <xf numFmtId="2" fontId="8" fillId="31" borderId="29" xfId="6" applyNumberFormat="1" applyFont="1" applyFill="1" applyBorder="1" applyAlignment="1">
      <alignment horizontal="center" vertical="center" wrapText="1"/>
    </xf>
    <xf numFmtId="0" fontId="15" fillId="33" borderId="29" xfId="6" applyFont="1" applyFill="1" applyBorder="1" applyAlignment="1">
      <alignment horizontal="left" vertical="center"/>
    </xf>
    <xf numFmtId="0" fontId="33" fillId="13" borderId="4" xfId="5" applyFont="1" applyFill="1" applyBorder="1" applyAlignment="1">
      <alignment horizontal="center" vertical="center" wrapText="1"/>
    </xf>
    <xf numFmtId="169" fontId="20" fillId="0" borderId="0" xfId="26" applyNumberFormat="1" applyFont="1" applyFill="1"/>
    <xf numFmtId="169" fontId="8" fillId="3" borderId="28" xfId="26" applyNumberFormat="1" applyFont="1" applyFill="1" applyBorder="1" applyAlignment="1">
      <alignment horizontal="center" vertical="center"/>
    </xf>
    <xf numFmtId="169" fontId="8" fillId="3" borderId="28" xfId="26" applyNumberFormat="1" applyFont="1" applyFill="1" applyBorder="1" applyAlignment="1">
      <alignment horizontal="center" vertical="center" wrapText="1"/>
    </xf>
    <xf numFmtId="194" fontId="15" fillId="0" borderId="28" xfId="26" applyNumberFormat="1" applyFont="1" applyFill="1" applyBorder="1" applyAlignment="1">
      <alignment horizontal="right" vertical="center" indent="1"/>
    </xf>
    <xf numFmtId="194" fontId="15" fillId="5" borderId="28" xfId="26" applyNumberFormat="1" applyFont="1" applyFill="1" applyBorder="1" applyAlignment="1">
      <alignment horizontal="right" vertical="center" indent="1"/>
    </xf>
    <xf numFmtId="164" fontId="15" fillId="5" borderId="28" xfId="26" applyNumberFormat="1" applyFont="1" applyFill="1" applyBorder="1" applyAlignment="1">
      <alignment horizontal="right" vertical="center" indent="1"/>
    </xf>
    <xf numFmtId="169" fontId="18" fillId="8" borderId="28" xfId="26" applyNumberFormat="1" applyFont="1" applyFill="1" applyBorder="1" applyAlignment="1">
      <alignment horizontal="center" vertical="center"/>
    </xf>
    <xf numFmtId="164" fontId="18" fillId="8" borderId="28" xfId="26" applyNumberFormat="1" applyFont="1" applyFill="1" applyBorder="1" applyAlignment="1">
      <alignment horizontal="right" vertical="center" indent="1"/>
    </xf>
    <xf numFmtId="169" fontId="15" fillId="0" borderId="0" xfId="26" applyNumberFormat="1" applyFont="1" applyFill="1"/>
    <xf numFmtId="0" fontId="15" fillId="0" borderId="0" xfId="28" applyFont="1" applyFill="1" applyAlignment="1">
      <alignment vertical="top"/>
    </xf>
    <xf numFmtId="43" fontId="15" fillId="0" borderId="0" xfId="28" applyNumberFormat="1" applyFont="1" applyFill="1" applyAlignment="1">
      <alignment vertical="top"/>
    </xf>
    <xf numFmtId="171" fontId="15" fillId="0" borderId="0" xfId="28" applyNumberFormat="1" applyFont="1" applyFill="1" applyAlignment="1">
      <alignment vertical="top"/>
    </xf>
    <xf numFmtId="0" fontId="8" fillId="3" borderId="28" xfId="5" applyFont="1" applyFill="1" applyBorder="1" applyAlignment="1">
      <alignment horizontal="center" vertical="center" wrapText="1"/>
    </xf>
    <xf numFmtId="43" fontId="15" fillId="0" borderId="0" xfId="26" applyFont="1"/>
    <xf numFmtId="0" fontId="15" fillId="2" borderId="28" xfId="26" applyNumberFormat="1" applyFont="1" applyFill="1" applyBorder="1" applyAlignment="1">
      <alignment horizontal="center" vertical="center"/>
    </xf>
    <xf numFmtId="164" fontId="15" fillId="2" borderId="28" xfId="26" applyNumberFormat="1" applyFont="1" applyFill="1" applyBorder="1" applyAlignment="1">
      <alignment horizontal="right" vertical="center" indent="1"/>
    </xf>
    <xf numFmtId="0" fontId="42" fillId="2" borderId="0" xfId="2" applyFont="1" applyFill="1"/>
    <xf numFmtId="0" fontId="15" fillId="5" borderId="28" xfId="26" applyNumberFormat="1" applyFont="1" applyFill="1" applyBorder="1" applyAlignment="1">
      <alignment horizontal="center" vertical="center"/>
    </xf>
    <xf numFmtId="0" fontId="18" fillId="8" borderId="28" xfId="26" applyNumberFormat="1" applyFont="1" applyFill="1" applyBorder="1" applyAlignment="1">
      <alignment horizontal="center" vertical="center"/>
    </xf>
    <xf numFmtId="0" fontId="115" fillId="0" borderId="0" xfId="2" applyFont="1" applyAlignment="1">
      <alignment horizontal="left" vertical="top"/>
    </xf>
    <xf numFmtId="169" fontId="18" fillId="0" borderId="0" xfId="2" applyNumberFormat="1" applyFont="1"/>
    <xf numFmtId="0" fontId="22" fillId="0" borderId="0" xfId="2" applyFont="1" applyFill="1" applyAlignment="1">
      <alignment horizontal="left" vertical="center"/>
    </xf>
    <xf numFmtId="0" fontId="15" fillId="0" borderId="0" xfId="2" applyFont="1" applyAlignment="1">
      <alignment horizontal="left"/>
    </xf>
    <xf numFmtId="0" fontId="18" fillId="4" borderId="28" xfId="5" applyFont="1" applyFill="1" applyBorder="1" applyAlignment="1">
      <alignment horizontal="center" vertical="center" wrapText="1"/>
    </xf>
    <xf numFmtId="164" fontId="18" fillId="4" borderId="28" xfId="26" applyNumberFormat="1" applyFont="1" applyFill="1" applyBorder="1" applyAlignment="1">
      <alignment horizontal="right" vertical="center" indent="1"/>
    </xf>
    <xf numFmtId="0" fontId="13" fillId="0" borderId="0" xfId="2" applyFont="1" applyAlignment="1">
      <alignment horizontal="justify"/>
    </xf>
    <xf numFmtId="0" fontId="8" fillId="3" borderId="18" xfId="6" applyFont="1" applyFill="1" applyBorder="1" applyAlignment="1">
      <alignment horizontal="center" vertical="center"/>
    </xf>
    <xf numFmtId="0" fontId="15" fillId="2" borderId="18" xfId="6" applyFont="1" applyFill="1" applyBorder="1" applyAlignment="1">
      <alignment vertical="center"/>
    </xf>
    <xf numFmtId="0" fontId="15" fillId="2" borderId="18" xfId="6" applyFont="1" applyFill="1" applyBorder="1" applyAlignment="1">
      <alignment horizontal="right" vertical="center" indent="2"/>
    </xf>
    <xf numFmtId="0" fontId="15" fillId="5" borderId="18" xfId="6" applyFont="1" applyFill="1" applyBorder="1" applyAlignment="1">
      <alignment vertical="center"/>
    </xf>
    <xf numFmtId="0" fontId="15" fillId="5" borderId="18" xfId="6" applyFont="1" applyFill="1" applyBorder="1" applyAlignment="1">
      <alignment horizontal="right" vertical="center" indent="2"/>
    </xf>
    <xf numFmtId="0" fontId="18" fillId="8" borderId="18" xfId="6" applyFont="1" applyFill="1" applyBorder="1" applyAlignment="1">
      <alignment horizontal="center" vertical="center"/>
    </xf>
    <xf numFmtId="0" fontId="18" fillId="8" borderId="18" xfId="6" applyFont="1" applyFill="1" applyBorder="1" applyAlignment="1">
      <alignment horizontal="right" vertical="center" indent="2"/>
    </xf>
    <xf numFmtId="169" fontId="25" fillId="0" borderId="0" xfId="26" applyNumberFormat="1" applyFont="1"/>
    <xf numFmtId="3" fontId="25" fillId="0" borderId="0" xfId="2" applyNumberFormat="1" applyFont="1"/>
    <xf numFmtId="169" fontId="31" fillId="0" borderId="0" xfId="26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202" fontId="25" fillId="0" borderId="0" xfId="2" applyNumberFormat="1" applyFont="1"/>
    <xf numFmtId="169" fontId="31" fillId="0" borderId="0" xfId="26" applyNumberFormat="1" applyFont="1"/>
    <xf numFmtId="198" fontId="15" fillId="0" borderId="0" xfId="2" applyNumberFormat="1" applyFont="1"/>
    <xf numFmtId="169" fontId="15" fillId="0" borderId="0" xfId="26" applyNumberFormat="1" applyFont="1"/>
    <xf numFmtId="0" fontId="116" fillId="2" borderId="9" xfId="5" applyFont="1" applyFill="1" applyBorder="1" applyAlignment="1">
      <alignment vertical="center"/>
    </xf>
    <xf numFmtId="0" fontId="13" fillId="2" borderId="10" xfId="5" applyFont="1" applyFill="1" applyBorder="1" applyAlignment="1">
      <alignment vertical="center"/>
    </xf>
    <xf numFmtId="169" fontId="13" fillId="2" borderId="10" xfId="26" applyNumberFormat="1" applyFont="1" applyFill="1" applyBorder="1" applyAlignment="1">
      <alignment vertical="center"/>
    </xf>
    <xf numFmtId="0" fontId="13" fillId="2" borderId="11" xfId="5" applyFont="1" applyFill="1" applyBorder="1" applyAlignment="1">
      <alignment vertical="center"/>
    </xf>
    <xf numFmtId="169" fontId="15" fillId="0" borderId="0" xfId="26" applyNumberFormat="1" applyFont="1" applyBorder="1"/>
    <xf numFmtId="169" fontId="15" fillId="0" borderId="23" xfId="26" applyNumberFormat="1" applyFont="1" applyBorder="1"/>
    <xf numFmtId="0" fontId="13" fillId="2" borderId="0" xfId="5" applyFont="1" applyFill="1" applyBorder="1" applyAlignment="1">
      <alignment vertical="center"/>
    </xf>
    <xf numFmtId="169" fontId="13" fillId="2" borderId="0" xfId="26" applyNumberFormat="1" applyFont="1" applyFill="1" applyBorder="1" applyAlignment="1">
      <alignment vertical="center"/>
    </xf>
    <xf numFmtId="0" fontId="16" fillId="3" borderId="28" xfId="5" applyFont="1" applyFill="1" applyBorder="1" applyAlignment="1">
      <alignment horizontal="center" vertical="center" wrapText="1"/>
    </xf>
    <xf numFmtId="175" fontId="15" fillId="0" borderId="0" xfId="2" applyNumberFormat="1" applyFont="1"/>
    <xf numFmtId="169" fontId="15" fillId="0" borderId="0" xfId="2" applyNumberFormat="1" applyFont="1" applyAlignment="1">
      <alignment vertical="center"/>
    </xf>
    <xf numFmtId="204" fontId="15" fillId="0" borderId="0" xfId="2" applyNumberFormat="1" applyFont="1"/>
    <xf numFmtId="0" fontId="117" fillId="7" borderId="29" xfId="2" applyFont="1" applyFill="1" applyBorder="1" applyAlignment="1">
      <alignment horizontal="center" vertical="center" wrapText="1"/>
    </xf>
    <xf numFmtId="0" fontId="117" fillId="0" borderId="29" xfId="2" applyFont="1" applyBorder="1" applyAlignment="1">
      <alignment horizontal="center" vertical="center" wrapText="1"/>
    </xf>
    <xf numFmtId="187" fontId="56" fillId="14" borderId="40" xfId="26" applyNumberFormat="1" applyFont="1" applyFill="1" applyBorder="1" applyAlignment="1">
      <alignment horizontal="center" vertical="center" wrapText="1"/>
    </xf>
    <xf numFmtId="168" fontId="8" fillId="14" borderId="47" xfId="26" applyNumberFormat="1" applyFont="1" applyFill="1" applyBorder="1" applyAlignment="1">
      <alignment horizontal="right" vertical="center" wrapText="1" indent="2"/>
    </xf>
    <xf numFmtId="183" fontId="33" fillId="25" borderId="28" xfId="26" applyNumberFormat="1" applyFont="1" applyFill="1" applyBorder="1" applyAlignment="1">
      <alignment horizontal="right" vertical="center" indent="1"/>
    </xf>
    <xf numFmtId="180" fontId="33" fillId="25" borderId="28" xfId="26" applyNumberFormat="1" applyFont="1" applyFill="1" applyBorder="1" applyAlignment="1">
      <alignment horizontal="right" vertical="center" indent="1"/>
    </xf>
    <xf numFmtId="189" fontId="20" fillId="0" borderId="28" xfId="26" applyNumberFormat="1" applyFont="1" applyFill="1" applyBorder="1" applyAlignment="1">
      <alignment vertical="center"/>
    </xf>
    <xf numFmtId="189" fontId="20" fillId="16" borderId="28" xfId="26" applyNumberFormat="1" applyFont="1" applyFill="1" applyBorder="1" applyAlignment="1">
      <alignment vertical="center"/>
    </xf>
    <xf numFmtId="189" fontId="70" fillId="14" borderId="28" xfId="26" applyNumberFormat="1" applyFont="1" applyFill="1" applyBorder="1" applyAlignment="1">
      <alignment vertical="center"/>
    </xf>
    <xf numFmtId="180" fontId="86" fillId="2" borderId="0" xfId="5" applyNumberFormat="1" applyFont="1" applyFill="1" applyBorder="1" applyAlignment="1">
      <alignment horizontal="right" vertical="center" wrapText="1" indent="1"/>
    </xf>
    <xf numFmtId="180" fontId="86" fillId="15" borderId="0" xfId="5" applyNumberFormat="1" applyFont="1" applyFill="1" applyBorder="1" applyAlignment="1">
      <alignment horizontal="right" vertical="center" wrapText="1" indent="1"/>
    </xf>
    <xf numFmtId="0" fontId="33" fillId="13" borderId="57" xfId="5" applyFont="1" applyFill="1" applyBorder="1" applyAlignment="1">
      <alignment horizontal="center" vertical="center" wrapText="1"/>
    </xf>
    <xf numFmtId="0" fontId="33" fillId="13" borderId="0" xfId="5" applyFont="1" applyFill="1" applyBorder="1" applyAlignment="1">
      <alignment horizontal="center" vertical="center" wrapText="1"/>
    </xf>
    <xf numFmtId="0" fontId="33" fillId="13" borderId="77" xfId="5" applyFont="1" applyFill="1" applyBorder="1" applyAlignment="1">
      <alignment horizontal="center" vertical="center" wrapText="1"/>
    </xf>
    <xf numFmtId="172" fontId="15" fillId="0" borderId="0" xfId="2" applyNumberFormat="1" applyFont="1"/>
    <xf numFmtId="164" fontId="33" fillId="20" borderId="28" xfId="5" applyNumberFormat="1" applyFont="1" applyFill="1" applyBorder="1" applyAlignment="1">
      <alignment horizontal="right" vertical="center" indent="2"/>
    </xf>
    <xf numFmtId="180" fontId="33" fillId="13" borderId="4" xfId="5" applyNumberFormat="1" applyFont="1" applyFill="1" applyBorder="1" applyAlignment="1">
      <alignment horizontal="right" vertical="center" wrapText="1" indent="1"/>
    </xf>
    <xf numFmtId="0" fontId="122" fillId="0" borderId="0" xfId="0" applyFont="1"/>
    <xf numFmtId="43" fontId="0" fillId="0" borderId="0" xfId="0" applyNumberFormat="1"/>
    <xf numFmtId="0" fontId="123" fillId="0" borderId="0" xfId="0" applyFont="1"/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" applyNumberFormat="1" applyFont="1"/>
    <xf numFmtId="0" fontId="124" fillId="0" borderId="0" xfId="0" applyFont="1"/>
    <xf numFmtId="0" fontId="66" fillId="13" borderId="4" xfId="5" applyFont="1" applyFill="1" applyBorder="1" applyAlignment="1">
      <alignment horizontal="center" vertical="center" wrapText="1"/>
    </xf>
    <xf numFmtId="183" fontId="11" fillId="0" borderId="0" xfId="2" applyNumberFormat="1" applyFont="1"/>
    <xf numFmtId="0" fontId="125" fillId="0" borderId="0" xfId="2" applyFont="1"/>
    <xf numFmtId="191" fontId="15" fillId="0" borderId="0" xfId="2" applyNumberFormat="1" applyFont="1" applyFill="1" applyBorder="1"/>
    <xf numFmtId="207" fontId="15" fillId="0" borderId="0" xfId="24" applyNumberFormat="1" applyFont="1"/>
    <xf numFmtId="207" fontId="18" fillId="0" borderId="0" xfId="24" applyNumberFormat="1" applyFont="1"/>
    <xf numFmtId="2" fontId="15" fillId="0" borderId="29" xfId="6" applyNumberFormat="1" applyFont="1" applyFill="1" applyBorder="1" applyAlignment="1">
      <alignment horizontal="center"/>
    </xf>
    <xf numFmtId="2" fontId="15" fillId="0" borderId="29" xfId="6" applyNumberFormat="1" applyFont="1" applyFill="1" applyBorder="1" applyAlignment="1">
      <alignment horizontal="center" vertical="center"/>
    </xf>
    <xf numFmtId="0" fontId="18" fillId="0" borderId="29" xfId="2" applyFont="1" applyFill="1" applyBorder="1" applyAlignment="1">
      <alignment horizontal="left" vertical="center"/>
    </xf>
    <xf numFmtId="2" fontId="18" fillId="0" borderId="29" xfId="2" applyNumberFormat="1" applyFont="1" applyFill="1" applyBorder="1" applyAlignment="1">
      <alignment horizontal="center"/>
    </xf>
    <xf numFmtId="2" fontId="18" fillId="0" borderId="29" xfId="2" applyNumberFormat="1" applyFont="1" applyFill="1" applyBorder="1" applyAlignment="1">
      <alignment horizontal="center" vertical="center"/>
    </xf>
    <xf numFmtId="0" fontId="113" fillId="32" borderId="73" xfId="6" applyFont="1" applyFill="1" applyBorder="1" applyAlignment="1">
      <alignment horizontal="center" vertical="center" wrapText="1"/>
    </xf>
    <xf numFmtId="0" fontId="113" fillId="32" borderId="29" xfId="6" applyFont="1" applyFill="1" applyBorder="1" applyAlignment="1">
      <alignment horizontal="center" vertical="center" wrapText="1"/>
    </xf>
    <xf numFmtId="0" fontId="113" fillId="32" borderId="75" xfId="6" applyFont="1" applyFill="1" applyBorder="1" applyAlignment="1">
      <alignment horizontal="center" vertical="center" wrapText="1"/>
    </xf>
    <xf numFmtId="0" fontId="80" fillId="0" borderId="0" xfId="15" applyFont="1" applyFill="1" applyBorder="1" applyAlignment="1">
      <alignment horizontal="center"/>
    </xf>
    <xf numFmtId="168" fontId="0" fillId="0" borderId="0" xfId="1" applyNumberFormat="1" applyFont="1"/>
    <xf numFmtId="0" fontId="126" fillId="0" borderId="0" xfId="0" applyFont="1"/>
    <xf numFmtId="0" fontId="127" fillId="0" borderId="0" xfId="0" applyFont="1"/>
    <xf numFmtId="43" fontId="15" fillId="0" borderId="0" xfId="1" applyFont="1"/>
    <xf numFmtId="0" fontId="128" fillId="0" borderId="0" xfId="2" applyFont="1"/>
    <xf numFmtId="183" fontId="96" fillId="2" borderId="28" xfId="13" applyNumberFormat="1" applyFont="1" applyFill="1" applyBorder="1" applyAlignment="1">
      <alignment horizontal="right" vertical="center" indent="2"/>
    </xf>
    <xf numFmtId="183" fontId="96" fillId="26" borderId="28" xfId="13" applyNumberFormat="1" applyFont="1" applyFill="1" applyBorder="1" applyAlignment="1">
      <alignment horizontal="right" vertical="center" indent="2"/>
    </xf>
    <xf numFmtId="183" fontId="33" fillId="25" borderId="28" xfId="13" applyNumberFormat="1" applyFont="1" applyFill="1" applyBorder="1" applyAlignment="1">
      <alignment horizontal="right" vertical="center" indent="2"/>
    </xf>
    <xf numFmtId="0" fontId="118" fillId="20" borderId="4" xfId="30" applyFont="1" applyFill="1" applyBorder="1" applyAlignment="1">
      <alignment horizontal="center" vertical="center" wrapText="1"/>
    </xf>
    <xf numFmtId="0" fontId="118" fillId="20" borderId="4" xfId="30" applyFont="1" applyFill="1" applyBorder="1" applyAlignment="1">
      <alignment horizontal="center" vertical="center"/>
    </xf>
    <xf numFmtId="0" fontId="118" fillId="35" borderId="4" xfId="30" applyFont="1" applyFill="1" applyBorder="1" applyAlignment="1">
      <alignment horizontal="center" vertical="center" wrapText="1"/>
    </xf>
    <xf numFmtId="0" fontId="118" fillId="35" borderId="4" xfId="30" applyFont="1" applyFill="1" applyBorder="1" applyAlignment="1">
      <alignment horizontal="center" vertical="center"/>
    </xf>
    <xf numFmtId="180" fontId="120" fillId="37" borderId="4" xfId="26" applyNumberFormat="1" applyFont="1" applyFill="1" applyBorder="1" applyAlignment="1">
      <alignment horizontal="left" vertical="center"/>
    </xf>
    <xf numFmtId="182" fontId="96" fillId="37" borderId="4" xfId="26" applyNumberFormat="1" applyFont="1" applyFill="1" applyBorder="1" applyAlignment="1">
      <alignment horizontal="right" vertical="center"/>
    </xf>
    <xf numFmtId="182" fontId="15" fillId="38" borderId="4" xfId="26" applyNumberFormat="1" applyFont="1" applyFill="1" applyBorder="1" applyAlignment="1">
      <alignment horizontal="right" vertical="center"/>
    </xf>
    <xf numFmtId="168" fontId="15" fillId="38" borderId="4" xfId="26" applyNumberFormat="1" applyFont="1" applyFill="1" applyBorder="1" applyAlignment="1">
      <alignment horizontal="right" vertical="center"/>
    </xf>
    <xf numFmtId="182" fontId="15" fillId="39" borderId="4" xfId="26" applyNumberFormat="1" applyFont="1" applyFill="1" applyBorder="1" applyAlignment="1">
      <alignment horizontal="right" vertical="center"/>
    </xf>
    <xf numFmtId="168" fontId="15" fillId="39" borderId="4" xfId="26" applyNumberFormat="1" applyFont="1" applyFill="1" applyBorder="1" applyAlignment="1">
      <alignment horizontal="right" vertical="center"/>
    </xf>
    <xf numFmtId="182" fontId="96" fillId="40" borderId="4" xfId="26" applyNumberFormat="1" applyFont="1" applyFill="1" applyBorder="1" applyAlignment="1">
      <alignment horizontal="right" vertical="center"/>
    </xf>
    <xf numFmtId="170" fontId="96" fillId="41" borderId="4" xfId="26" applyNumberFormat="1" applyFont="1" applyFill="1" applyBorder="1" applyAlignment="1">
      <alignment horizontal="right" vertical="center"/>
    </xf>
    <xf numFmtId="180" fontId="120" fillId="42" borderId="4" xfId="26" applyNumberFormat="1" applyFont="1" applyFill="1" applyBorder="1" applyAlignment="1">
      <alignment horizontal="left" vertical="center"/>
    </xf>
    <xf numFmtId="182" fontId="96" fillId="42" borderId="4" xfId="26" applyNumberFormat="1" applyFont="1" applyFill="1" applyBorder="1" applyAlignment="1">
      <alignment horizontal="right" vertical="center"/>
    </xf>
    <xf numFmtId="182" fontId="15" fillId="43" borderId="4" xfId="26" applyNumberFormat="1" applyFont="1" applyFill="1" applyBorder="1" applyAlignment="1">
      <alignment horizontal="right" vertical="center"/>
    </xf>
    <xf numFmtId="205" fontId="15" fillId="43" borderId="4" xfId="26" applyNumberFormat="1" applyFont="1" applyFill="1" applyBorder="1" applyAlignment="1">
      <alignment horizontal="right" vertical="center"/>
    </xf>
    <xf numFmtId="182" fontId="15" fillId="44" borderId="4" xfId="26" applyNumberFormat="1" applyFont="1" applyFill="1" applyBorder="1" applyAlignment="1">
      <alignment horizontal="right" vertical="center"/>
    </xf>
    <xf numFmtId="205" fontId="15" fillId="45" borderId="4" xfId="26" applyNumberFormat="1" applyFont="1" applyFill="1" applyBorder="1" applyAlignment="1">
      <alignment horizontal="right" vertical="center"/>
    </xf>
    <xf numFmtId="182" fontId="96" fillId="26" borderId="4" xfId="26" applyNumberFormat="1" applyFont="1" applyFill="1" applyBorder="1" applyAlignment="1">
      <alignment horizontal="right" vertical="center"/>
    </xf>
    <xf numFmtId="170" fontId="96" fillId="26" borderId="4" xfId="26" applyNumberFormat="1" applyFont="1" applyFill="1" applyBorder="1" applyAlignment="1">
      <alignment horizontal="right" vertical="center"/>
    </xf>
    <xf numFmtId="205" fontId="15" fillId="38" borderId="4" xfId="26" applyNumberFormat="1" applyFont="1" applyFill="1" applyBorder="1" applyAlignment="1">
      <alignment horizontal="right" vertical="center"/>
    </xf>
    <xf numFmtId="205" fontId="15" fillId="39" borderId="4" xfId="26" applyNumberFormat="1" applyFont="1" applyFill="1" applyBorder="1" applyAlignment="1">
      <alignment horizontal="right" vertical="center"/>
    </xf>
    <xf numFmtId="205" fontId="15" fillId="44" borderId="4" xfId="26" applyNumberFormat="1" applyFont="1" applyFill="1" applyBorder="1" applyAlignment="1">
      <alignment horizontal="right" vertical="center"/>
    </xf>
    <xf numFmtId="182" fontId="103" fillId="32" borderId="4" xfId="26" applyNumberFormat="1" applyFont="1" applyFill="1" applyBorder="1" applyAlignment="1">
      <alignment horizontal="center" vertical="center"/>
    </xf>
    <xf numFmtId="182" fontId="103" fillId="32" borderId="4" xfId="26" applyNumberFormat="1" applyFont="1" applyFill="1" applyBorder="1" applyAlignment="1">
      <alignment horizontal="right" vertical="center"/>
    </xf>
    <xf numFmtId="182" fontId="33" fillId="20" borderId="4" xfId="26" applyNumberFormat="1" applyFont="1" applyFill="1" applyBorder="1" applyAlignment="1">
      <alignment horizontal="right" vertical="center"/>
    </xf>
    <xf numFmtId="205" fontId="33" fillId="20" borderId="4" xfId="26" applyNumberFormat="1" applyFont="1" applyFill="1" applyBorder="1" applyAlignment="1">
      <alignment horizontal="right" vertical="center"/>
    </xf>
    <xf numFmtId="182" fontId="33" fillId="35" borderId="4" xfId="26" applyNumberFormat="1" applyFont="1" applyFill="1" applyBorder="1" applyAlignment="1">
      <alignment horizontal="right" vertical="center"/>
    </xf>
    <xf numFmtId="205" fontId="33" fillId="35" borderId="4" xfId="26" applyNumberFormat="1" applyFont="1" applyFill="1" applyBorder="1" applyAlignment="1">
      <alignment horizontal="right" vertical="center"/>
    </xf>
    <xf numFmtId="182" fontId="33" fillId="36" borderId="4" xfId="26" applyNumberFormat="1" applyFont="1" applyFill="1" applyBorder="1" applyAlignment="1">
      <alignment horizontal="right" vertical="center"/>
    </xf>
    <xf numFmtId="206" fontId="33" fillId="36" borderId="4" xfId="26" applyNumberFormat="1" applyFont="1" applyFill="1" applyBorder="1" applyAlignment="1">
      <alignment horizontal="right" vertical="center"/>
    </xf>
    <xf numFmtId="170" fontId="33" fillId="36" borderId="4" xfId="26" applyNumberFormat="1" applyFont="1" applyFill="1" applyBorder="1" applyAlignment="1">
      <alignment horizontal="right" vertical="center"/>
    </xf>
    <xf numFmtId="0" fontId="16" fillId="3" borderId="4" xfId="5" applyFont="1" applyFill="1" applyBorder="1" applyAlignment="1">
      <alignment horizontal="center" vertical="center" wrapText="1"/>
    </xf>
    <xf numFmtId="201" fontId="15" fillId="0" borderId="4" xfId="26" applyNumberFormat="1" applyFont="1" applyFill="1" applyBorder="1" applyAlignment="1">
      <alignment horizontal="right" vertical="center" indent="1"/>
    </xf>
    <xf numFmtId="201" fontId="18" fillId="8" borderId="4" xfId="26" applyNumberFormat="1" applyFont="1" applyFill="1" applyBorder="1" applyAlignment="1">
      <alignment horizontal="right" vertical="center" indent="1"/>
    </xf>
    <xf numFmtId="201" fontId="15" fillId="5" borderId="4" xfId="26" applyNumberFormat="1" applyFont="1" applyFill="1" applyBorder="1" applyAlignment="1">
      <alignment horizontal="right" vertical="center" indent="1"/>
    </xf>
    <xf numFmtId="201" fontId="18" fillId="8" borderId="4" xfId="26" applyNumberFormat="1" applyFont="1" applyFill="1" applyBorder="1" applyAlignment="1">
      <alignment horizontal="center" vertical="center"/>
    </xf>
    <xf numFmtId="164" fontId="85" fillId="0" borderId="38" xfId="5" applyNumberFormat="1" applyFont="1" applyBorder="1" applyAlignment="1">
      <alignment vertical="center"/>
    </xf>
    <xf numFmtId="164" fontId="129" fillId="0" borderId="0" xfId="5" applyNumberFormat="1" applyFont="1" applyBorder="1" applyAlignment="1">
      <alignment vertical="center"/>
    </xf>
    <xf numFmtId="0" fontId="33" fillId="27" borderId="48" xfId="5" applyFont="1" applyFill="1" applyBorder="1" applyAlignment="1">
      <alignment vertical="center" wrapText="1"/>
    </xf>
    <xf numFmtId="0" fontId="33" fillId="27" borderId="0" xfId="5" applyFont="1" applyFill="1" applyBorder="1" applyAlignment="1">
      <alignment vertical="center" wrapText="1"/>
    </xf>
    <xf numFmtId="0" fontId="33" fillId="27" borderId="55" xfId="5" applyFont="1" applyFill="1" applyBorder="1" applyAlignment="1">
      <alignment vertical="center" wrapText="1"/>
    </xf>
    <xf numFmtId="0" fontId="8" fillId="25" borderId="4" xfId="2" applyFont="1" applyFill="1" applyBorder="1" applyAlignment="1">
      <alignment horizontal="center" vertical="center" wrapText="1"/>
    </xf>
    <xf numFmtId="168" fontId="8" fillId="25" borderId="4" xfId="13" applyNumberFormat="1" applyFont="1" applyFill="1" applyBorder="1" applyAlignment="1">
      <alignment horizontal="center" vertical="center" wrapText="1"/>
    </xf>
    <xf numFmtId="164" fontId="8" fillId="25" borderId="4" xfId="13" applyNumberFormat="1" applyFont="1" applyFill="1" applyBorder="1" applyAlignment="1">
      <alignment horizontal="center" vertical="center" wrapText="1"/>
    </xf>
    <xf numFmtId="192" fontId="96" fillId="0" borderId="4" xfId="5" applyNumberFormat="1" applyFont="1" applyFill="1" applyBorder="1" applyAlignment="1">
      <alignment horizontal="left" vertical="center"/>
    </xf>
    <xf numFmtId="193" fontId="96" fillId="2" borderId="4" xfId="13" applyNumberFormat="1" applyFont="1" applyFill="1" applyBorder="1" applyAlignment="1">
      <alignment horizontal="right" vertical="center" indent="1"/>
    </xf>
    <xf numFmtId="197" fontId="96" fillId="2" borderId="4" xfId="13" applyNumberFormat="1" applyFont="1" applyFill="1" applyBorder="1" applyAlignment="1">
      <alignment horizontal="right" vertical="center"/>
    </xf>
    <xf numFmtId="192" fontId="8" fillId="25" borderId="4" xfId="13" applyNumberFormat="1" applyFont="1" applyFill="1" applyBorder="1" applyAlignment="1">
      <alignment horizontal="right" vertical="center" indent="3"/>
    </xf>
    <xf numFmtId="192" fontId="8" fillId="25" borderId="4" xfId="13" applyNumberFormat="1" applyFont="1" applyFill="1" applyBorder="1" applyAlignment="1">
      <alignment horizontal="right" vertical="center" indent="1"/>
    </xf>
    <xf numFmtId="192" fontId="96" fillId="26" borderId="4" xfId="5" applyNumberFormat="1" applyFont="1" applyFill="1" applyBorder="1" applyAlignment="1">
      <alignment horizontal="left" vertical="center"/>
    </xf>
    <xf numFmtId="193" fontId="96" fillId="26" borderId="4" xfId="13" applyNumberFormat="1" applyFont="1" applyFill="1" applyBorder="1" applyAlignment="1">
      <alignment horizontal="right" vertical="center" indent="1"/>
    </xf>
    <xf numFmtId="197" fontId="96" fillId="26" borderId="4" xfId="13" applyNumberFormat="1" applyFont="1" applyFill="1" applyBorder="1" applyAlignment="1">
      <alignment horizontal="right" vertical="center"/>
    </xf>
    <xf numFmtId="192" fontId="8" fillId="25" borderId="4" xfId="5" applyNumberFormat="1" applyFont="1" applyFill="1" applyBorder="1" applyAlignment="1">
      <alignment horizontal="center" vertical="center"/>
    </xf>
    <xf numFmtId="193" fontId="8" fillId="25" borderId="4" xfId="13" applyNumberFormat="1" applyFont="1" applyFill="1" applyBorder="1" applyAlignment="1">
      <alignment horizontal="right" vertical="center" indent="1"/>
    </xf>
    <xf numFmtId="0" fontId="8" fillId="27" borderId="48" xfId="5" applyFont="1" applyFill="1" applyBorder="1" applyAlignment="1">
      <alignment vertical="center" wrapText="1"/>
    </xf>
    <xf numFmtId="0" fontId="8" fillId="27" borderId="0" xfId="5" applyFont="1" applyFill="1" applyBorder="1" applyAlignment="1">
      <alignment vertical="center" wrapText="1"/>
    </xf>
    <xf numFmtId="0" fontId="8" fillId="27" borderId="55" xfId="5" applyFont="1" applyFill="1" applyBorder="1" applyAlignment="1">
      <alignment vertical="center" wrapText="1"/>
    </xf>
    <xf numFmtId="0" fontId="96" fillId="2" borderId="4" xfId="5" applyFont="1" applyFill="1" applyBorder="1" applyAlignment="1">
      <alignment horizontal="left" vertical="center"/>
    </xf>
    <xf numFmtId="0" fontId="96" fillId="26" borderId="4" xfId="5" applyFont="1" applyFill="1" applyBorder="1" applyAlignment="1">
      <alignment horizontal="left" vertical="center"/>
    </xf>
    <xf numFmtId="0" fontId="8" fillId="25" borderId="4" xfId="5" applyFont="1" applyFill="1" applyBorder="1" applyAlignment="1">
      <alignment horizontal="center" vertical="center"/>
    </xf>
    <xf numFmtId="0" fontId="130" fillId="0" borderId="0" xfId="0" applyFont="1"/>
    <xf numFmtId="0" fontId="130" fillId="0" borderId="9" xfId="0" applyFont="1" applyBorder="1"/>
    <xf numFmtId="0" fontId="130" fillId="0" borderId="10" xfId="0" applyFont="1" applyBorder="1"/>
    <xf numFmtId="0" fontId="130" fillId="0" borderId="11" xfId="0" applyFont="1" applyBorder="1"/>
    <xf numFmtId="0" fontId="130" fillId="0" borderId="15" xfId="0" applyFont="1" applyBorder="1"/>
    <xf numFmtId="0" fontId="130" fillId="0" borderId="0" xfId="0" applyFont="1" applyBorder="1"/>
    <xf numFmtId="0" fontId="130" fillId="0" borderId="16" xfId="0" applyFont="1" applyBorder="1"/>
    <xf numFmtId="0" fontId="130" fillId="0" borderId="22" xfId="0" applyFont="1" applyBorder="1"/>
    <xf numFmtId="0" fontId="130" fillId="0" borderId="23" xfId="0" applyFont="1" applyBorder="1"/>
    <xf numFmtId="0" fontId="130" fillId="0" borderId="24" xfId="0" applyFont="1" applyBorder="1"/>
    <xf numFmtId="0" fontId="131" fillId="0" borderId="0" xfId="2" applyFont="1"/>
    <xf numFmtId="173" fontId="15" fillId="16" borderId="41" xfId="26" applyNumberFormat="1" applyFont="1" applyFill="1" applyBorder="1" applyAlignment="1">
      <alignment horizontal="left" vertical="center"/>
    </xf>
    <xf numFmtId="173" fontId="15" fillId="2" borderId="32" xfId="26" applyNumberFormat="1" applyFont="1" applyFill="1" applyBorder="1" applyAlignment="1">
      <alignment horizontal="left" vertical="center"/>
    </xf>
    <xf numFmtId="168" fontId="15" fillId="16" borderId="45" xfId="26" applyNumberFormat="1" applyFont="1" applyFill="1" applyBorder="1" applyAlignment="1">
      <alignment horizontal="right" vertical="center" wrapText="1" indent="2"/>
    </xf>
    <xf numFmtId="168" fontId="15" fillId="19" borderId="28" xfId="26" applyNumberFormat="1" applyFont="1" applyFill="1" applyBorder="1" applyAlignment="1">
      <alignment horizontal="right" vertical="center" wrapText="1" indent="2"/>
    </xf>
    <xf numFmtId="0" fontId="8" fillId="3" borderId="4" xfId="2" applyFont="1" applyFill="1" applyBorder="1" applyAlignment="1">
      <alignment horizontal="center" vertical="center" wrapText="1"/>
    </xf>
    <xf numFmtId="0" fontId="18" fillId="4" borderId="4" xfId="2" applyFont="1" applyFill="1" applyBorder="1" applyAlignment="1">
      <alignment horizontal="left" vertical="center" wrapText="1"/>
    </xf>
    <xf numFmtId="0" fontId="18" fillId="4" borderId="4" xfId="5" applyFont="1" applyFill="1" applyBorder="1" applyAlignment="1">
      <alignment horizontal="left" vertical="center" wrapText="1"/>
    </xf>
    <xf numFmtId="0" fontId="18" fillId="4" borderId="4" xfId="5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18" fillId="4" borderId="4" xfId="5" applyFont="1" applyFill="1" applyBorder="1" applyAlignment="1">
      <alignment horizontal="left" vertical="center" wrapText="1"/>
    </xf>
    <xf numFmtId="0" fontId="18" fillId="4" borderId="4" xfId="5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left" vertical="center" wrapText="1" indent="3"/>
    </xf>
    <xf numFmtId="0" fontId="15" fillId="7" borderId="4" xfId="2" applyFont="1" applyFill="1" applyBorder="1" applyAlignment="1">
      <alignment horizontal="left" vertical="center" wrapText="1" indent="3"/>
    </xf>
    <xf numFmtId="0" fontId="13" fillId="0" borderId="38" xfId="5" applyFont="1" applyBorder="1" applyAlignment="1">
      <alignment vertical="center" wrapText="1"/>
    </xf>
    <xf numFmtId="43" fontId="0" fillId="0" borderId="0" xfId="1" applyFont="1"/>
    <xf numFmtId="168" fontId="33" fillId="0" borderId="0" xfId="1" applyNumberFormat="1" applyFont="1"/>
    <xf numFmtId="43" fontId="15" fillId="0" borderId="0" xfId="1" applyNumberFormat="1" applyFont="1"/>
    <xf numFmtId="164" fontId="15" fillId="0" borderId="0" xfId="2" applyNumberFormat="1" applyFont="1" applyAlignment="1">
      <alignment vertical="center"/>
    </xf>
    <xf numFmtId="168" fontId="15" fillId="0" borderId="0" xfId="1" applyNumberFormat="1" applyFont="1" applyAlignment="1">
      <alignment vertical="center"/>
    </xf>
    <xf numFmtId="164" fontId="20" fillId="0" borderId="28" xfId="4" applyNumberFormat="1" applyFont="1" applyFill="1" applyBorder="1" applyAlignment="1">
      <alignment horizontal="right" vertical="center" indent="1"/>
    </xf>
    <xf numFmtId="164" fontId="70" fillId="0" borderId="28" xfId="4" applyNumberFormat="1" applyFont="1" applyFill="1" applyBorder="1" applyAlignment="1">
      <alignment horizontal="right" vertical="center" indent="1"/>
    </xf>
    <xf numFmtId="186" fontId="69" fillId="17" borderId="28" xfId="9" applyNumberFormat="1" applyFont="1" applyFill="1" applyBorder="1" applyAlignment="1" applyProtection="1">
      <alignment horizontal="center" vertical="center"/>
    </xf>
    <xf numFmtId="164" fontId="70" fillId="17" borderId="28" xfId="4" applyNumberFormat="1" applyFont="1" applyFill="1" applyBorder="1" applyAlignment="1">
      <alignment horizontal="right" vertical="center" indent="1"/>
    </xf>
    <xf numFmtId="0" fontId="13" fillId="0" borderId="38" xfId="5" applyFont="1" applyBorder="1" applyAlignment="1">
      <alignment vertical="center"/>
    </xf>
    <xf numFmtId="0" fontId="33" fillId="0" borderId="28" xfId="6" applyFont="1" applyFill="1" applyBorder="1" applyAlignment="1">
      <alignment horizontal="center" wrapText="1"/>
    </xf>
    <xf numFmtId="186" fontId="33" fillId="0" borderId="33" xfId="9" applyFont="1" applyFill="1" applyBorder="1" applyAlignment="1">
      <alignment horizontal="center" textRotation="90" wrapText="1"/>
    </xf>
    <xf numFmtId="189" fontId="70" fillId="0" borderId="28" xfId="4" applyNumberFormat="1" applyFont="1" applyFill="1" applyBorder="1" applyAlignment="1">
      <alignment vertical="center"/>
    </xf>
    <xf numFmtId="0" fontId="5" fillId="2" borderId="31" xfId="5" applyFont="1" applyFill="1" applyBorder="1" applyAlignment="1">
      <alignment horizontal="left" vertical="top" wrapText="1"/>
    </xf>
    <xf numFmtId="0" fontId="5" fillId="2" borderId="31" xfId="5" applyFont="1" applyFill="1" applyBorder="1" applyAlignment="1">
      <alignment vertical="center" wrapText="1"/>
    </xf>
    <xf numFmtId="0" fontId="55" fillId="0" borderId="0" xfId="0" applyFont="1"/>
    <xf numFmtId="0" fontId="69" fillId="0" borderId="28" xfId="6" applyFont="1" applyFill="1" applyBorder="1" applyAlignment="1">
      <alignment horizontal="center" wrapText="1"/>
    </xf>
    <xf numFmtId="186" fontId="69" fillId="17" borderId="33" xfId="9" applyFont="1" applyFill="1" applyBorder="1" applyAlignment="1">
      <alignment horizontal="center" wrapText="1"/>
    </xf>
    <xf numFmtId="186" fontId="69" fillId="0" borderId="33" xfId="9" applyFont="1" applyFill="1" applyBorder="1" applyAlignment="1">
      <alignment horizontal="center" textRotation="90" wrapText="1"/>
    </xf>
    <xf numFmtId="0" fontId="61" fillId="2" borderId="0" xfId="5" applyFont="1" applyFill="1" applyBorder="1" applyAlignment="1">
      <alignment vertical="center" wrapText="1"/>
    </xf>
    <xf numFmtId="0" fontId="61" fillId="2" borderId="38" xfId="5" applyFont="1" applyFill="1" applyBorder="1" applyAlignment="1">
      <alignment vertical="center" wrapText="1"/>
    </xf>
    <xf numFmtId="0" fontId="0" fillId="0" borderId="0" xfId="0" applyFill="1"/>
    <xf numFmtId="0" fontId="91" fillId="0" borderId="0" xfId="2" applyFont="1" applyBorder="1" applyAlignment="1">
      <alignment vertical="center"/>
    </xf>
    <xf numFmtId="0" fontId="63" fillId="0" borderId="0" xfId="6" applyFont="1" applyAlignment="1">
      <alignment vertical="center"/>
    </xf>
    <xf numFmtId="0" fontId="136" fillId="2" borderId="28" xfId="5" applyFont="1" applyFill="1" applyBorder="1" applyAlignment="1">
      <alignment horizontal="left" vertical="center" wrapText="1"/>
    </xf>
    <xf numFmtId="165" fontId="136" fillId="2" borderId="28" xfId="26" applyNumberFormat="1" applyFont="1" applyFill="1" applyBorder="1" applyAlignment="1">
      <alignment horizontal="right" vertical="center" indent="1"/>
    </xf>
    <xf numFmtId="164" fontId="136" fillId="2" borderId="28" xfId="26" applyNumberFormat="1" applyFont="1" applyFill="1" applyBorder="1" applyAlignment="1">
      <alignment horizontal="right" vertical="center" indent="1"/>
    </xf>
    <xf numFmtId="0" fontId="136" fillId="5" borderId="28" xfId="5" applyFont="1" applyFill="1" applyBorder="1" applyAlignment="1">
      <alignment horizontal="left" vertical="center" wrapText="1"/>
    </xf>
    <xf numFmtId="165" fontId="136" fillId="5" borderId="28" xfId="26" applyNumberFormat="1" applyFont="1" applyFill="1" applyBorder="1" applyAlignment="1">
      <alignment horizontal="right" vertical="center" indent="1"/>
    </xf>
    <xf numFmtId="164" fontId="136" fillId="5" borderId="28" xfId="26" applyNumberFormat="1" applyFont="1" applyFill="1" applyBorder="1" applyAlignment="1">
      <alignment horizontal="right" vertical="center" indent="1"/>
    </xf>
    <xf numFmtId="0" fontId="134" fillId="0" borderId="0" xfId="0" applyFont="1" applyAlignment="1">
      <alignment vertical="top"/>
    </xf>
    <xf numFmtId="0" fontId="8" fillId="3" borderId="4" xfId="5" applyFont="1" applyFill="1" applyBorder="1" applyAlignment="1">
      <alignment horizontal="center" vertical="center" wrapText="1"/>
    </xf>
    <xf numFmtId="0" fontId="8" fillId="3" borderId="60" xfId="5" applyFont="1" applyFill="1" applyBorder="1" applyAlignment="1">
      <alignment horizontal="center" vertical="center" wrapText="1"/>
    </xf>
    <xf numFmtId="0" fontId="51" fillId="4" borderId="59" xfId="5" applyFont="1" applyFill="1" applyBorder="1" applyAlignment="1">
      <alignment horizontal="left" vertical="center"/>
    </xf>
    <xf numFmtId="1" fontId="51" fillId="4" borderId="4" xfId="26" applyNumberFormat="1" applyFont="1" applyFill="1" applyBorder="1" applyAlignment="1">
      <alignment horizontal="right" vertical="center" indent="1"/>
    </xf>
    <xf numFmtId="168" fontId="51" fillId="4" borderId="4" xfId="26" applyNumberFormat="1" applyFont="1" applyFill="1" applyBorder="1" applyAlignment="1">
      <alignment horizontal="right" vertical="center" indent="1"/>
    </xf>
    <xf numFmtId="183" fontId="51" fillId="4" borderId="4" xfId="26" applyNumberFormat="1" applyFont="1" applyFill="1" applyBorder="1" applyAlignment="1">
      <alignment horizontal="right" vertical="center" indent="1"/>
    </xf>
    <xf numFmtId="168" fontId="51" fillId="4" borderId="60" xfId="26" applyNumberFormat="1" applyFont="1" applyFill="1" applyBorder="1" applyAlignment="1">
      <alignment horizontal="right" vertical="center" indent="1"/>
    </xf>
    <xf numFmtId="0" fontId="55" fillId="46" borderId="59" xfId="0" applyFont="1" applyFill="1" applyBorder="1" applyAlignment="1">
      <alignment vertical="center"/>
    </xf>
    <xf numFmtId="168" fontId="55" fillId="46" borderId="4" xfId="1" applyNumberFormat="1" applyFont="1" applyFill="1" applyBorder="1" applyAlignment="1">
      <alignment vertical="center"/>
    </xf>
    <xf numFmtId="168" fontId="55" fillId="46" borderId="4" xfId="1" applyNumberFormat="1" applyFont="1" applyFill="1" applyBorder="1" applyAlignment="1">
      <alignment horizontal="center" vertical="center"/>
    </xf>
    <xf numFmtId="168" fontId="80" fillId="46" borderId="4" xfId="1" applyNumberFormat="1" applyFont="1" applyFill="1" applyBorder="1" applyAlignment="1">
      <alignment horizontal="right" vertical="center" indent="1"/>
    </xf>
    <xf numFmtId="168" fontId="55" fillId="46" borderId="60" xfId="1" applyNumberFormat="1" applyFont="1" applyFill="1" applyBorder="1" applyAlignment="1">
      <alignment horizontal="center" vertical="center"/>
    </xf>
    <xf numFmtId="0" fontId="55" fillId="0" borderId="59" xfId="0" applyFont="1" applyBorder="1" applyAlignment="1">
      <alignment vertical="center"/>
    </xf>
    <xf numFmtId="168" fontId="55" fillId="2" borderId="4" xfId="1" applyNumberFormat="1" applyFont="1" applyFill="1" applyBorder="1" applyAlignment="1">
      <alignment vertical="center"/>
    </xf>
    <xf numFmtId="168" fontId="55" fillId="2" borderId="4" xfId="1" applyNumberFormat="1" applyFont="1" applyFill="1" applyBorder="1" applyAlignment="1">
      <alignment horizontal="center" vertical="center"/>
    </xf>
    <xf numFmtId="168" fontId="80" fillId="2" borderId="4" xfId="1" applyNumberFormat="1" applyFont="1" applyFill="1" applyBorder="1" applyAlignment="1">
      <alignment horizontal="right" vertical="center" indent="1"/>
    </xf>
    <xf numFmtId="168" fontId="55" fillId="2" borderId="60" xfId="1" applyNumberFormat="1" applyFont="1" applyFill="1" applyBorder="1" applyAlignment="1">
      <alignment horizontal="center" vertical="center"/>
    </xf>
    <xf numFmtId="0" fontId="51" fillId="8" borderId="61" xfId="5" applyFont="1" applyFill="1" applyBorder="1" applyAlignment="1">
      <alignment horizontal="center" vertical="center"/>
    </xf>
    <xf numFmtId="168" fontId="51" fillId="8" borderId="62" xfId="1" applyNumberFormat="1" applyFont="1" applyFill="1" applyBorder="1" applyAlignment="1">
      <alignment horizontal="right" vertical="center" indent="1"/>
    </xf>
    <xf numFmtId="168" fontId="51" fillId="8" borderId="80" xfId="1" applyNumberFormat="1" applyFont="1" applyFill="1" applyBorder="1" applyAlignment="1">
      <alignment horizontal="right" vertical="center" indent="1"/>
    </xf>
    <xf numFmtId="193" fontId="15" fillId="0" borderId="0" xfId="24" applyNumberFormat="1" applyFont="1"/>
    <xf numFmtId="175" fontId="15" fillId="0" borderId="18" xfId="1" applyNumberFormat="1" applyFont="1" applyFill="1" applyBorder="1" applyAlignment="1">
      <alignment horizontal="right" vertical="center" wrapText="1" indent="1"/>
    </xf>
    <xf numFmtId="175" fontId="15" fillId="0" borderId="70" xfId="1" applyNumberFormat="1" applyFont="1" applyFill="1" applyBorder="1" applyAlignment="1">
      <alignment horizontal="right" vertical="center" wrapText="1" indent="1"/>
    </xf>
    <xf numFmtId="175" fontId="15" fillId="7" borderId="18" xfId="1" applyNumberFormat="1" applyFont="1" applyFill="1" applyBorder="1" applyAlignment="1">
      <alignment horizontal="right" vertical="center" wrapText="1" indent="1"/>
    </xf>
    <xf numFmtId="0" fontId="130" fillId="0" borderId="0" xfId="35" applyFont="1"/>
    <xf numFmtId="0" fontId="137" fillId="0" borderId="0" xfId="35" applyFont="1"/>
    <xf numFmtId="0" fontId="137" fillId="0" borderId="0" xfId="35" applyFont="1" applyAlignment="1">
      <alignment horizontal="center"/>
    </xf>
    <xf numFmtId="0" fontId="130" fillId="0" borderId="24" xfId="35" applyFont="1" applyBorder="1"/>
    <xf numFmtId="0" fontId="130" fillId="0" borderId="23" xfId="35" applyFont="1" applyBorder="1"/>
    <xf numFmtId="0" fontId="130" fillId="0" borderId="22" xfId="35" applyFont="1" applyBorder="1"/>
    <xf numFmtId="0" fontId="130" fillId="0" borderId="16" xfId="35" applyFont="1" applyBorder="1"/>
    <xf numFmtId="0" fontId="130" fillId="0" borderId="0" xfId="35" applyFont="1" applyBorder="1"/>
    <xf numFmtId="0" fontId="130" fillId="0" borderId="15" xfId="35" applyFont="1" applyBorder="1"/>
    <xf numFmtId="0" fontId="130" fillId="0" borderId="11" xfId="35" applyFont="1" applyBorder="1"/>
    <xf numFmtId="0" fontId="130" fillId="0" borderId="10" xfId="35" applyFont="1" applyBorder="1"/>
    <xf numFmtId="0" fontId="130" fillId="0" borderId="9" xfId="35" applyFont="1" applyBorder="1"/>
    <xf numFmtId="0" fontId="5" fillId="2" borderId="6" xfId="0" applyFont="1" applyFill="1" applyBorder="1" applyAlignment="1">
      <alignment horizontal="left" vertical="center" wrapText="1"/>
    </xf>
    <xf numFmtId="168" fontId="130" fillId="0" borderId="0" xfId="1" applyNumberFormat="1" applyFont="1"/>
    <xf numFmtId="164" fontId="117" fillId="0" borderId="0" xfId="5" applyNumberFormat="1" applyFont="1" applyBorder="1" applyAlignment="1">
      <alignment vertical="center"/>
    </xf>
    <xf numFmtId="0" fontId="132" fillId="2" borderId="0" xfId="5" applyFont="1" applyFill="1" applyBorder="1" applyAlignment="1">
      <alignment vertical="center" wrapText="1"/>
    </xf>
    <xf numFmtId="183" fontId="130" fillId="0" borderId="0" xfId="35" applyNumberFormat="1" applyFont="1"/>
    <xf numFmtId="168" fontId="130" fillId="0" borderId="0" xfId="36" applyNumberFormat="1" applyFont="1"/>
    <xf numFmtId="43" fontId="130" fillId="0" borderId="0" xfId="35" applyNumberFormat="1" applyFont="1"/>
    <xf numFmtId="168" fontId="96" fillId="2" borderId="28" xfId="1" applyNumberFormat="1" applyFont="1" applyFill="1" applyBorder="1" applyAlignment="1">
      <alignment horizontal="right" vertical="center" indent="1"/>
    </xf>
    <xf numFmtId="168" fontId="96" fillId="2" borderId="28" xfId="1" applyNumberFormat="1" applyFont="1" applyFill="1" applyBorder="1" applyAlignment="1">
      <alignment horizontal="right" vertical="center" indent="2"/>
    </xf>
    <xf numFmtId="168" fontId="96" fillId="26" borderId="28" xfId="1" applyNumberFormat="1" applyFont="1" applyFill="1" applyBorder="1" applyAlignment="1">
      <alignment horizontal="right" vertical="center" indent="1"/>
    </xf>
    <xf numFmtId="168" fontId="96" fillId="26" borderId="28" xfId="1" applyNumberFormat="1" applyFont="1" applyFill="1" applyBorder="1" applyAlignment="1">
      <alignment horizontal="right" vertical="center" indent="2"/>
    </xf>
    <xf numFmtId="168" fontId="33" fillId="25" borderId="28" xfId="1" applyNumberFormat="1" applyFont="1" applyFill="1" applyBorder="1" applyAlignment="1">
      <alignment horizontal="right" vertical="center" indent="1"/>
    </xf>
    <xf numFmtId="164" fontId="15" fillId="0" borderId="19" xfId="2" applyNumberFormat="1" applyFont="1" applyFill="1" applyBorder="1" applyAlignment="1">
      <alignment horizontal="right" vertical="center" wrapText="1" indent="1"/>
    </xf>
    <xf numFmtId="0" fontId="8" fillId="3" borderId="67" xfId="2" applyFont="1" applyFill="1" applyBorder="1" applyAlignment="1">
      <alignment horizontal="center" vertical="center" wrapText="1"/>
    </xf>
    <xf numFmtId="164" fontId="85" fillId="0" borderId="0" xfId="5" applyNumberFormat="1" applyFont="1" applyBorder="1" applyAlignment="1">
      <alignment vertical="center"/>
    </xf>
    <xf numFmtId="208" fontId="96" fillId="0" borderId="4" xfId="23" applyNumberFormat="1" applyFont="1" applyFill="1" applyBorder="1" applyAlignment="1">
      <alignment horizontal="right" vertical="center" indent="1"/>
    </xf>
    <xf numFmtId="208" fontId="96" fillId="0" borderId="60" xfId="3" applyNumberFormat="1" applyFont="1" applyFill="1" applyBorder="1" applyAlignment="1">
      <alignment horizontal="right" vertical="center" indent="1"/>
    </xf>
    <xf numFmtId="208" fontId="96" fillId="26" borderId="4" xfId="23" applyNumberFormat="1" applyFont="1" applyFill="1" applyBorder="1" applyAlignment="1">
      <alignment horizontal="right" vertical="center" indent="1"/>
    </xf>
    <xf numFmtId="208" fontId="96" fillId="26" borderId="60" xfId="13" applyNumberFormat="1" applyFont="1" applyFill="1" applyBorder="1" applyAlignment="1">
      <alignment horizontal="right" vertical="center" indent="1"/>
    </xf>
    <xf numFmtId="208" fontId="96" fillId="26" borderId="60" xfId="3" applyNumberFormat="1" applyFont="1" applyFill="1" applyBorder="1" applyAlignment="1">
      <alignment horizontal="right" vertical="center" indent="1"/>
    </xf>
    <xf numFmtId="0" fontId="69" fillId="3" borderId="18" xfId="6" applyFont="1" applyFill="1" applyBorder="1" applyAlignment="1">
      <alignment horizontal="center" vertical="center" wrapText="1"/>
    </xf>
    <xf numFmtId="0" fontId="15" fillId="47" borderId="0" xfId="24" applyFont="1" applyFill="1"/>
    <xf numFmtId="169" fontId="15" fillId="47" borderId="0" xfId="13" applyNumberFormat="1" applyFont="1" applyFill="1"/>
    <xf numFmtId="180" fontId="15" fillId="0" borderId="0" xfId="2" applyNumberFormat="1" applyFont="1"/>
    <xf numFmtId="2" fontId="15" fillId="0" borderId="0" xfId="2" applyNumberFormat="1" applyFont="1"/>
    <xf numFmtId="43" fontId="18" fillId="0" borderId="0" xfId="1" applyFont="1"/>
    <xf numFmtId="209" fontId="48" fillId="5" borderId="28" xfId="26" applyNumberFormat="1" applyFont="1" applyFill="1" applyBorder="1" applyAlignment="1">
      <alignment horizontal="right" vertical="center" indent="1"/>
    </xf>
    <xf numFmtId="169" fontId="96" fillId="26" borderId="4" xfId="1" applyNumberFormat="1" applyFont="1" applyFill="1" applyBorder="1" applyAlignment="1">
      <alignment horizontal="right" vertical="center" indent="1"/>
    </xf>
    <xf numFmtId="210" fontId="96" fillId="0" borderId="28" xfId="13" applyNumberFormat="1" applyFont="1" applyFill="1" applyBorder="1" applyAlignment="1">
      <alignment horizontal="right" vertical="center" wrapText="1" indent="1"/>
    </xf>
    <xf numFmtId="210" fontId="96" fillId="26" borderId="28" xfId="13" applyNumberFormat="1" applyFont="1" applyFill="1" applyBorder="1" applyAlignment="1">
      <alignment horizontal="right" vertical="center" wrapText="1" indent="1"/>
    </xf>
    <xf numFmtId="211" fontId="96" fillId="0" borderId="28" xfId="13" applyNumberFormat="1" applyFont="1" applyFill="1" applyBorder="1" applyAlignment="1">
      <alignment horizontal="right" vertical="center" wrapText="1" indent="1"/>
    </xf>
    <xf numFmtId="211" fontId="96" fillId="26" borderId="28" xfId="13" applyNumberFormat="1" applyFont="1" applyFill="1" applyBorder="1" applyAlignment="1">
      <alignment horizontal="right" vertical="center" wrapText="1" indent="1"/>
    </xf>
    <xf numFmtId="211" fontId="33" fillId="25" borderId="28" xfId="2" applyNumberFormat="1" applyFont="1" applyFill="1" applyBorder="1" applyAlignment="1">
      <alignment horizontal="right" vertical="center" indent="1"/>
    </xf>
    <xf numFmtId="0" fontId="33" fillId="25" borderId="89" xfId="22" applyFont="1" applyFill="1" applyBorder="1" applyAlignment="1">
      <alignment horizontal="center" vertical="center" wrapText="1"/>
    </xf>
    <xf numFmtId="0" fontId="33" fillId="25" borderId="5" xfId="22" applyFont="1" applyFill="1" applyBorder="1" applyAlignment="1">
      <alignment horizontal="center" vertical="center" wrapText="1"/>
    </xf>
    <xf numFmtId="0" fontId="96" fillId="26" borderId="4" xfId="1" applyNumberFormat="1" applyFont="1" applyFill="1" applyBorder="1" applyAlignment="1">
      <alignment horizontal="left" vertical="center" indent="1"/>
    </xf>
    <xf numFmtId="0" fontId="96" fillId="2" borderId="4" xfId="1" applyNumberFormat="1" applyFont="1" applyFill="1" applyBorder="1" applyAlignment="1">
      <alignment horizontal="left" vertical="center" indent="1"/>
    </xf>
    <xf numFmtId="0" fontId="97" fillId="0" borderId="0" xfId="22" applyFont="1" applyFill="1" applyBorder="1" applyAlignment="1">
      <alignment vertical="center"/>
    </xf>
    <xf numFmtId="0" fontId="8" fillId="48" borderId="18" xfId="22" applyFont="1" applyFill="1" applyBorder="1" applyAlignment="1">
      <alignment horizontal="center" vertical="center" wrapText="1"/>
    </xf>
    <xf numFmtId="0" fontId="15" fillId="7" borderId="69" xfId="2" applyFont="1" applyFill="1" applyBorder="1" applyAlignment="1">
      <alignment horizontal="left" vertical="center" wrapText="1"/>
    </xf>
    <xf numFmtId="0" fontId="15" fillId="2" borderId="69" xfId="2" applyFont="1" applyFill="1" applyBorder="1" applyAlignment="1">
      <alignment horizontal="left" vertical="center" wrapText="1"/>
    </xf>
    <xf numFmtId="175" fontId="15" fillId="2" borderId="18" xfId="1" applyNumberFormat="1" applyFont="1" applyFill="1" applyBorder="1" applyAlignment="1">
      <alignment horizontal="right" vertical="center" wrapText="1" indent="1"/>
    </xf>
    <xf numFmtId="182" fontId="8" fillId="49" borderId="18" xfId="26" applyNumberFormat="1" applyFont="1" applyFill="1" applyBorder="1" applyAlignment="1">
      <alignment horizontal="center" vertical="center"/>
    </xf>
    <xf numFmtId="175" fontId="33" fillId="49" borderId="18" xfId="26" applyNumberFormat="1" applyFont="1" applyFill="1" applyBorder="1" applyAlignment="1">
      <alignment horizontal="center" vertical="center"/>
    </xf>
    <xf numFmtId="169" fontId="80" fillId="46" borderId="4" xfId="1" applyNumberFormat="1" applyFont="1" applyFill="1" applyBorder="1" applyAlignment="1">
      <alignment horizontal="right" vertical="center" indent="1"/>
    </xf>
    <xf numFmtId="169" fontId="80" fillId="2" borderId="4" xfId="1" applyNumberFormat="1" applyFont="1" applyFill="1" applyBorder="1" applyAlignment="1">
      <alignment horizontal="right" vertical="center" indent="1"/>
    </xf>
    <xf numFmtId="169" fontId="51" fillId="8" borderId="62" xfId="1" applyNumberFormat="1" applyFont="1" applyFill="1" applyBorder="1" applyAlignment="1">
      <alignment horizontal="right" vertical="center" indent="1"/>
    </xf>
    <xf numFmtId="169" fontId="55" fillId="46" borderId="4" xfId="1" applyNumberFormat="1" applyFont="1" applyFill="1" applyBorder="1" applyAlignment="1">
      <alignment vertical="center"/>
    </xf>
    <xf numFmtId="169" fontId="55" fillId="2" borderId="4" xfId="1" applyNumberFormat="1" applyFont="1" applyFill="1" applyBorder="1" applyAlignment="1">
      <alignment vertical="center"/>
    </xf>
    <xf numFmtId="0" fontId="119" fillId="0" borderId="59" xfId="0" applyFont="1" applyBorder="1" applyAlignment="1">
      <alignment vertical="center"/>
    </xf>
    <xf numFmtId="169" fontId="119" fillId="2" borderId="4" xfId="1" applyNumberFormat="1" applyFont="1" applyFill="1" applyBorder="1" applyAlignment="1">
      <alignment vertical="center"/>
    </xf>
    <xf numFmtId="168" fontId="119" fillId="2" borderId="4" xfId="1" applyNumberFormat="1" applyFont="1" applyFill="1" applyBorder="1" applyAlignment="1">
      <alignment horizontal="center" vertical="center"/>
    </xf>
    <xf numFmtId="168" fontId="119" fillId="2" borderId="4" xfId="1" applyNumberFormat="1" applyFont="1" applyFill="1" applyBorder="1" applyAlignment="1">
      <alignment vertical="center"/>
    </xf>
    <xf numFmtId="169" fontId="51" fillId="2" borderId="4" xfId="1" applyNumberFormat="1" applyFont="1" applyFill="1" applyBorder="1" applyAlignment="1">
      <alignment horizontal="right" vertical="center" indent="1"/>
    </xf>
    <xf numFmtId="168" fontId="51" fillId="2" borderId="4" xfId="1" applyNumberFormat="1" applyFont="1" applyFill="1" applyBorder="1" applyAlignment="1">
      <alignment horizontal="right" vertical="center" indent="1"/>
    </xf>
    <xf numFmtId="168" fontId="119" fillId="2" borderId="60" xfId="1" applyNumberFormat="1" applyFont="1" applyFill="1" applyBorder="1" applyAlignment="1">
      <alignment horizontal="center" vertical="center"/>
    </xf>
    <xf numFmtId="0" fontId="16" fillId="3" borderId="18" xfId="5" applyFont="1" applyFill="1" applyBorder="1" applyAlignment="1">
      <alignment horizontal="center" vertical="center" wrapText="1"/>
    </xf>
    <xf numFmtId="0" fontId="55" fillId="0" borderId="0" xfId="37" applyFont="1"/>
    <xf numFmtId="0" fontId="129" fillId="7" borderId="18" xfId="2" applyFont="1" applyFill="1" applyBorder="1" applyAlignment="1">
      <alignment horizontal="left" vertical="center" wrapText="1"/>
    </xf>
    <xf numFmtId="168" fontId="129" fillId="7" borderId="18" xfId="1" applyNumberFormat="1" applyFont="1" applyFill="1" applyBorder="1" applyAlignment="1">
      <alignment horizontal="center" vertical="center" wrapText="1"/>
    </xf>
    <xf numFmtId="0" fontId="28" fillId="0" borderId="0" xfId="37" applyFont="1"/>
    <xf numFmtId="0" fontId="141" fillId="0" borderId="0" xfId="0" applyFont="1"/>
    <xf numFmtId="0" fontId="142" fillId="0" borderId="0" xfId="0" applyFont="1" applyFill="1" applyBorder="1" applyAlignment="1">
      <alignment horizontal="center" vertical="center" wrapText="1"/>
    </xf>
    <xf numFmtId="4" fontId="142" fillId="0" borderId="0" xfId="0" applyNumberFormat="1" applyFont="1" applyFill="1" applyBorder="1" applyAlignment="1">
      <alignment horizontal="center" vertical="center" wrapText="1"/>
    </xf>
    <xf numFmtId="4" fontId="143" fillId="0" borderId="0" xfId="0" applyNumberFormat="1" applyFont="1" applyFill="1" applyBorder="1" applyAlignment="1">
      <alignment horizontal="center" vertical="center" wrapText="1"/>
    </xf>
    <xf numFmtId="0" fontId="143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4" fontId="76" fillId="0" borderId="0" xfId="0" applyNumberFormat="1" applyFont="1" applyFill="1" applyBorder="1" applyAlignment="1">
      <alignment horizontal="center" vertical="center" wrapText="1"/>
    </xf>
    <xf numFmtId="166" fontId="76" fillId="0" borderId="0" xfId="32" applyNumberFormat="1" applyFont="1" applyFill="1" applyBorder="1" applyAlignment="1">
      <alignment horizontal="center" vertical="center" wrapText="1"/>
    </xf>
    <xf numFmtId="0" fontId="144" fillId="0" borderId="0" xfId="0" applyFont="1" applyFill="1" applyBorder="1" applyAlignment="1">
      <alignment horizontal="center" vertical="center" wrapText="1"/>
    </xf>
    <xf numFmtId="0" fontId="133" fillId="50" borderId="0" xfId="0" applyFont="1" applyFill="1" applyBorder="1" applyAlignment="1">
      <alignment horizontal="center" vertical="center"/>
    </xf>
    <xf numFmtId="4" fontId="145" fillId="0" borderId="29" xfId="0" applyNumberFormat="1" applyFont="1" applyFill="1" applyBorder="1" applyAlignment="1">
      <alignment horizontal="center" vertical="center" wrapText="1"/>
    </xf>
    <xf numFmtId="0" fontId="146" fillId="0" borderId="29" xfId="0" applyFont="1" applyFill="1" applyBorder="1" applyAlignment="1">
      <alignment horizontal="center" vertical="center"/>
    </xf>
    <xf numFmtId="0" fontId="145" fillId="0" borderId="29" xfId="0" applyFont="1" applyFill="1" applyBorder="1" applyAlignment="1">
      <alignment horizontal="center" vertical="center" wrapText="1"/>
    </xf>
    <xf numFmtId="4" fontId="146" fillId="0" borderId="29" xfId="0" applyNumberFormat="1" applyFont="1" applyFill="1" applyBorder="1" applyAlignment="1">
      <alignment horizontal="center" vertical="center"/>
    </xf>
    <xf numFmtId="4" fontId="147" fillId="51" borderId="29" xfId="0" applyNumberFormat="1" applyFont="1" applyFill="1" applyBorder="1" applyAlignment="1">
      <alignment horizontal="center" vertical="center" wrapText="1"/>
    </xf>
    <xf numFmtId="0" fontId="148" fillId="51" borderId="29" xfId="0" applyFont="1" applyFill="1" applyBorder="1" applyAlignment="1">
      <alignment horizontal="center" vertical="center"/>
    </xf>
    <xf numFmtId="0" fontId="147" fillId="51" borderId="29" xfId="0" applyFont="1" applyFill="1" applyBorder="1" applyAlignment="1">
      <alignment horizontal="center" vertical="center" wrapText="1"/>
    </xf>
    <xf numFmtId="166" fontId="147" fillId="51" borderId="29" xfId="32" applyNumberFormat="1" applyFont="1" applyFill="1" applyBorder="1" applyAlignment="1">
      <alignment horizontal="center" vertical="center" wrapText="1"/>
    </xf>
    <xf numFmtId="166" fontId="148" fillId="51" borderId="29" xfId="32" applyNumberFormat="1" applyFont="1" applyFill="1" applyBorder="1" applyAlignment="1">
      <alignment horizontal="center" vertical="center"/>
    </xf>
    <xf numFmtId="3" fontId="148" fillId="51" borderId="29" xfId="0" applyNumberFormat="1" applyFont="1" applyFill="1" applyBorder="1" applyAlignment="1">
      <alignment horizontal="center" vertical="center"/>
    </xf>
    <xf numFmtId="0" fontId="148" fillId="51" borderId="29" xfId="0" applyFont="1" applyFill="1" applyBorder="1" applyAlignment="1">
      <alignment horizontal="left" vertical="center"/>
    </xf>
    <xf numFmtId="4" fontId="147" fillId="0" borderId="29" xfId="0" applyNumberFormat="1" applyFont="1" applyFill="1" applyBorder="1" applyAlignment="1">
      <alignment horizontal="center" vertical="center" wrapText="1"/>
    </xf>
    <xf numFmtId="0" fontId="148" fillId="0" borderId="29" xfId="0" applyFont="1" applyFill="1" applyBorder="1" applyAlignment="1">
      <alignment horizontal="center" vertical="center"/>
    </xf>
    <xf numFmtId="0" fontId="147" fillId="0" borderId="29" xfId="0" applyFont="1" applyFill="1" applyBorder="1" applyAlignment="1">
      <alignment horizontal="center" vertical="center" wrapText="1"/>
    </xf>
    <xf numFmtId="166" fontId="147" fillId="0" borderId="29" xfId="32" applyNumberFormat="1" applyFont="1" applyFill="1" applyBorder="1" applyAlignment="1">
      <alignment horizontal="center" vertical="center" wrapText="1"/>
    </xf>
    <xf numFmtId="166" fontId="148" fillId="0" borderId="29" xfId="32" applyNumberFormat="1" applyFont="1" applyFill="1" applyBorder="1" applyAlignment="1">
      <alignment horizontal="center" vertical="center"/>
    </xf>
    <xf numFmtId="3" fontId="148" fillId="0" borderId="29" xfId="0" applyNumberFormat="1" applyFont="1" applyFill="1" applyBorder="1" applyAlignment="1">
      <alignment horizontal="center" vertical="center"/>
    </xf>
    <xf numFmtId="0" fontId="148" fillId="0" borderId="29" xfId="0" applyFont="1" applyFill="1" applyBorder="1" applyAlignment="1">
      <alignment horizontal="left" vertical="center"/>
    </xf>
    <xf numFmtId="166" fontId="147" fillId="50" borderId="29" xfId="32" applyNumberFormat="1" applyFont="1" applyFill="1" applyBorder="1" applyAlignment="1">
      <alignment horizontal="center" vertical="center" wrapText="1"/>
    </xf>
    <xf numFmtId="166" fontId="148" fillId="50" borderId="29" xfId="32" applyNumberFormat="1" applyFont="1" applyFill="1" applyBorder="1" applyAlignment="1">
      <alignment horizontal="center" vertical="center"/>
    </xf>
    <xf numFmtId="4" fontId="147" fillId="50" borderId="29" xfId="0" applyNumberFormat="1" applyFont="1" applyFill="1" applyBorder="1" applyAlignment="1">
      <alignment horizontal="center" vertical="center" wrapText="1"/>
    </xf>
    <xf numFmtId="3" fontId="148" fillId="50" borderId="29" xfId="0" applyNumberFormat="1" applyFont="1" applyFill="1" applyBorder="1" applyAlignment="1">
      <alignment horizontal="center" vertical="center"/>
    </xf>
    <xf numFmtId="0" fontId="148" fillId="50" borderId="29" xfId="0" applyFont="1" applyFill="1" applyBorder="1" applyAlignment="1">
      <alignment horizontal="left" vertical="center"/>
    </xf>
    <xf numFmtId="4" fontId="76" fillId="51" borderId="29" xfId="0" applyNumberFormat="1" applyFont="1" applyFill="1" applyBorder="1" applyAlignment="1">
      <alignment horizontal="center" vertical="center" wrapText="1"/>
    </xf>
    <xf numFmtId="166" fontId="76" fillId="51" borderId="29" xfId="32" applyNumberFormat="1" applyFont="1" applyFill="1" applyBorder="1" applyAlignment="1">
      <alignment horizontal="center" vertical="center" wrapText="1"/>
    </xf>
    <xf numFmtId="4" fontId="76" fillId="0" borderId="29" xfId="0" applyNumberFormat="1" applyFont="1" applyFill="1" applyBorder="1" applyAlignment="1">
      <alignment horizontal="center" vertical="center" wrapText="1"/>
    </xf>
    <xf numFmtId="3" fontId="147" fillId="0" borderId="29" xfId="0" applyNumberFormat="1" applyFont="1" applyFill="1" applyBorder="1" applyAlignment="1">
      <alignment horizontal="center" vertical="center" wrapText="1"/>
    </xf>
    <xf numFmtId="166" fontId="76" fillId="0" borderId="29" xfId="32" applyNumberFormat="1" applyFont="1" applyFill="1" applyBorder="1" applyAlignment="1">
      <alignment horizontal="center" vertical="center" wrapText="1"/>
    </xf>
    <xf numFmtId="0" fontId="149" fillId="0" borderId="0" xfId="0" applyFont="1" applyFill="1" applyBorder="1" applyAlignment="1">
      <alignment horizontal="center" vertical="center" wrapText="1"/>
    </xf>
    <xf numFmtId="4" fontId="151" fillId="0" borderId="0" xfId="0" applyNumberFormat="1" applyFont="1" applyFill="1" applyBorder="1" applyAlignment="1">
      <alignment horizontal="center" vertical="center" wrapText="1"/>
    </xf>
    <xf numFmtId="2" fontId="152" fillId="0" borderId="0" xfId="0" applyNumberFormat="1" applyFont="1" applyFill="1" applyBorder="1" applyAlignment="1">
      <alignment horizontal="center" vertical="center" wrapText="1"/>
    </xf>
    <xf numFmtId="2" fontId="153" fillId="0" borderId="0" xfId="0" applyNumberFormat="1" applyFont="1" applyFill="1" applyBorder="1" applyAlignment="1">
      <alignment horizontal="center" vertical="center" wrapText="1"/>
    </xf>
    <xf numFmtId="169" fontId="96" fillId="2" borderId="4" xfId="1" applyNumberFormat="1" applyFont="1" applyFill="1" applyBorder="1" applyAlignment="1">
      <alignment horizontal="right" vertical="center" inden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5" applyFont="1" applyFill="1" applyBorder="1" applyAlignment="1">
      <alignment vertical="center" wrapText="1"/>
    </xf>
    <xf numFmtId="0" fontId="55" fillId="0" borderId="0" xfId="35" applyFont="1"/>
    <xf numFmtId="0" fontId="55" fillId="0" borderId="9" xfId="35" applyFont="1" applyBorder="1"/>
    <xf numFmtId="0" fontId="55" fillId="0" borderId="10" xfId="35" applyFont="1" applyBorder="1"/>
    <xf numFmtId="0" fontId="55" fillId="0" borderId="11" xfId="35" applyFont="1" applyBorder="1"/>
    <xf numFmtId="0" fontId="55" fillId="0" borderId="15" xfId="35" applyFont="1" applyBorder="1"/>
    <xf numFmtId="0" fontId="55" fillId="0" borderId="0" xfId="35" applyFont="1" applyBorder="1"/>
    <xf numFmtId="0" fontId="55" fillId="0" borderId="16" xfId="35" applyFont="1" applyBorder="1"/>
    <xf numFmtId="0" fontId="55" fillId="0" borderId="22" xfId="35" applyFont="1" applyBorder="1"/>
    <xf numFmtId="0" fontId="55" fillId="0" borderId="23" xfId="35" applyFont="1" applyBorder="1"/>
    <xf numFmtId="0" fontId="55" fillId="0" borderId="24" xfId="35" applyFont="1" applyBorder="1"/>
    <xf numFmtId="183" fontId="55" fillId="0" borderId="0" xfId="35" applyNumberFormat="1" applyFont="1"/>
    <xf numFmtId="0" fontId="100" fillId="0" borderId="0" xfId="35" applyFont="1" applyAlignment="1">
      <alignment horizontal="center"/>
    </xf>
    <xf numFmtId="0" fontId="100" fillId="0" borderId="0" xfId="35" applyFont="1"/>
    <xf numFmtId="168" fontId="55" fillId="0" borderId="0" xfId="36" applyNumberFormat="1" applyFont="1"/>
    <xf numFmtId="0" fontId="156" fillId="0" borderId="0" xfId="35" applyFont="1" applyBorder="1"/>
    <xf numFmtId="0" fontId="55" fillId="0" borderId="15" xfId="35" applyFont="1" applyBorder="1" applyAlignment="1">
      <alignment vertical="center"/>
    </xf>
    <xf numFmtId="0" fontId="100" fillId="0" borderId="0" xfId="35" applyFont="1" applyBorder="1" applyAlignment="1">
      <alignment vertical="center"/>
    </xf>
    <xf numFmtId="0" fontId="55" fillId="0" borderId="16" xfId="35" applyFont="1" applyBorder="1" applyAlignment="1">
      <alignment vertical="center"/>
    </xf>
    <xf numFmtId="0" fontId="55" fillId="0" borderId="0" xfId="35" applyFont="1" applyAlignment="1">
      <alignment vertical="center"/>
    </xf>
    <xf numFmtId="0" fontId="55" fillId="0" borderId="15" xfId="35" applyFont="1" applyBorder="1" applyAlignment="1">
      <alignment horizontal="center"/>
    </xf>
    <xf numFmtId="0" fontId="55" fillId="0" borderId="0" xfId="35" applyFont="1" applyBorder="1" applyAlignment="1">
      <alignment horizontal="center"/>
    </xf>
    <xf numFmtId="0" fontId="55" fillId="0" borderId="16" xfId="35" applyFont="1" applyBorder="1" applyAlignment="1">
      <alignment horizontal="center"/>
    </xf>
    <xf numFmtId="0" fontId="55" fillId="0" borderId="22" xfId="35" applyFont="1" applyBorder="1" applyAlignment="1">
      <alignment horizontal="center"/>
    </xf>
    <xf numFmtId="0" fontId="55" fillId="0" borderId="23" xfId="35" applyFont="1" applyBorder="1" applyAlignment="1">
      <alignment horizontal="center"/>
    </xf>
    <xf numFmtId="0" fontId="55" fillId="0" borderId="24" xfId="35" applyFont="1" applyBorder="1" applyAlignment="1">
      <alignment horizontal="center"/>
    </xf>
    <xf numFmtId="0" fontId="55" fillId="0" borderId="9" xfId="35" applyFont="1" applyBorder="1" applyAlignment="1">
      <alignment horizontal="center"/>
    </xf>
    <xf numFmtId="0" fontId="55" fillId="0" borderId="10" xfId="35" applyFont="1" applyBorder="1" applyAlignment="1">
      <alignment horizontal="center"/>
    </xf>
    <xf numFmtId="0" fontId="55" fillId="0" borderId="11" xfId="35" applyFont="1" applyBorder="1" applyAlignment="1">
      <alignment horizontal="center"/>
    </xf>
    <xf numFmtId="0" fontId="55" fillId="0" borderId="0" xfId="35" applyFont="1" applyBorder="1" applyAlignment="1">
      <alignment horizontal="center" vertical="center"/>
    </xf>
    <xf numFmtId="0" fontId="55" fillId="0" borderId="9" xfId="0" applyFont="1" applyBorder="1"/>
    <xf numFmtId="0" fontId="55" fillId="0" borderId="10" xfId="0" applyFont="1" applyBorder="1"/>
    <xf numFmtId="0" fontId="55" fillId="0" borderId="11" xfId="0" applyFont="1" applyBorder="1"/>
    <xf numFmtId="0" fontId="55" fillId="0" borderId="15" xfId="0" applyFont="1" applyBorder="1"/>
    <xf numFmtId="0" fontId="55" fillId="0" borderId="0" xfId="0" applyFont="1" applyBorder="1"/>
    <xf numFmtId="0" fontId="55" fillId="0" borderId="16" xfId="0" applyFont="1" applyBorder="1"/>
    <xf numFmtId="0" fontId="55" fillId="0" borderId="22" xfId="0" applyFont="1" applyBorder="1"/>
    <xf numFmtId="0" fontId="55" fillId="0" borderId="23" xfId="0" applyFont="1" applyBorder="1"/>
    <xf numFmtId="0" fontId="55" fillId="0" borderId="24" xfId="0" applyFont="1" applyBorder="1"/>
    <xf numFmtId="181" fontId="0" fillId="0" borderId="0" xfId="0" applyNumberFormat="1"/>
    <xf numFmtId="212" fontId="15" fillId="0" borderId="0" xfId="2" applyNumberFormat="1" applyFont="1"/>
    <xf numFmtId="212" fontId="15" fillId="0" borderId="0" xfId="2" applyNumberFormat="1" applyFont="1" applyAlignment="1">
      <alignment vertical="center"/>
    </xf>
    <xf numFmtId="0" fontId="56" fillId="0" borderId="0" xfId="35" applyFont="1"/>
    <xf numFmtId="168" fontId="56" fillId="0" borderId="0" xfId="1" applyNumberFormat="1" applyFont="1"/>
    <xf numFmtId="0" fontId="56" fillId="0" borderId="0" xfId="35" applyFont="1" applyAlignment="1">
      <alignment vertical="center"/>
    </xf>
    <xf numFmtId="168" fontId="16" fillId="0" borderId="0" xfId="1" applyNumberFormat="1" applyFont="1"/>
    <xf numFmtId="168" fontId="56" fillId="0" borderId="0" xfId="35" applyNumberFormat="1" applyFont="1"/>
    <xf numFmtId="0" fontId="33" fillId="0" borderId="0" xfId="35" applyFont="1"/>
    <xf numFmtId="168" fontId="16" fillId="0" borderId="0" xfId="36" applyNumberFormat="1" applyFont="1"/>
    <xf numFmtId="168" fontId="56" fillId="0" borderId="0" xfId="36" applyNumberFormat="1" applyFont="1"/>
    <xf numFmtId="168" fontId="56" fillId="0" borderId="0" xfId="36" applyNumberFormat="1" applyFont="1" applyAlignment="1">
      <alignment wrapText="1"/>
    </xf>
    <xf numFmtId="38" fontId="0" fillId="0" borderId="0" xfId="0" applyNumberFormat="1"/>
    <xf numFmtId="0" fontId="150" fillId="52" borderId="29" xfId="0" applyFont="1" applyFill="1" applyBorder="1" applyAlignment="1">
      <alignment horizontal="center" vertical="center" wrapText="1"/>
    </xf>
    <xf numFmtId="0" fontId="135" fillId="0" borderId="0" xfId="0" applyFont="1" applyAlignment="1">
      <alignment vertical="top"/>
    </xf>
    <xf numFmtId="0" fontId="159" fillId="0" borderId="0" xfId="0" applyFont="1"/>
    <xf numFmtId="43" fontId="160" fillId="0" borderId="0" xfId="4" applyFont="1"/>
    <xf numFmtId="2" fontId="160" fillId="0" borderId="0" xfId="26" applyNumberFormat="1" applyFont="1"/>
    <xf numFmtId="0" fontId="33" fillId="0" borderId="0" xfId="5" applyFont="1"/>
    <xf numFmtId="0" fontId="141" fillId="0" borderId="0" xfId="0" applyFont="1" applyFill="1"/>
    <xf numFmtId="0" fontId="33" fillId="0" borderId="0" xfId="5" applyFont="1" applyFill="1"/>
    <xf numFmtId="0" fontId="8" fillId="0" borderId="12" xfId="5" applyFont="1" applyFill="1" applyBorder="1" applyAlignment="1">
      <alignment horizontal="center" vertical="center" wrapText="1"/>
    </xf>
    <xf numFmtId="0" fontId="8" fillId="0" borderId="13" xfId="5" applyFont="1" applyFill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center" vertical="center" wrapText="1"/>
    </xf>
    <xf numFmtId="0" fontId="66" fillId="0" borderId="17" xfId="5" quotePrefix="1" applyFont="1" applyFill="1" applyBorder="1" applyAlignment="1">
      <alignment horizontal="center" vertical="center" wrapText="1"/>
    </xf>
    <xf numFmtId="167" fontId="66" fillId="0" borderId="18" xfId="4" applyNumberFormat="1" applyFont="1" applyFill="1" applyBorder="1" applyAlignment="1">
      <alignment horizontal="right" vertical="center"/>
    </xf>
    <xf numFmtId="167" fontId="40" fillId="0" borderId="19" xfId="4" applyNumberFormat="1" applyFont="1" applyFill="1" applyBorder="1" applyAlignment="1">
      <alignment vertical="center"/>
    </xf>
    <xf numFmtId="167" fontId="40" fillId="0" borderId="21" xfId="4" applyNumberFormat="1" applyFont="1" applyFill="1" applyBorder="1" applyAlignment="1">
      <alignment vertical="center"/>
    </xf>
    <xf numFmtId="167" fontId="40" fillId="0" borderId="20" xfId="4" applyNumberFormat="1" applyFont="1" applyFill="1" applyBorder="1" applyAlignment="1">
      <alignment horizontal="right" vertical="center"/>
    </xf>
    <xf numFmtId="168" fontId="33" fillId="0" borderId="0" xfId="4" applyNumberFormat="1" applyFont="1"/>
    <xf numFmtId="0" fontId="33" fillId="0" borderId="0" xfId="4" applyNumberFormat="1" applyFont="1"/>
    <xf numFmtId="0" fontId="33" fillId="0" borderId="0" xfId="2" applyFont="1" applyAlignment="1">
      <alignment horizontal="center" vertical="center" wrapText="1"/>
    </xf>
    <xf numFmtId="168" fontId="33" fillId="0" borderId="0" xfId="4" applyNumberFormat="1" applyFont="1" applyAlignment="1">
      <alignment vertical="center"/>
    </xf>
    <xf numFmtId="166" fontId="141" fillId="0" borderId="0" xfId="32" applyNumberFormat="1" applyFont="1"/>
    <xf numFmtId="168" fontId="141" fillId="0" borderId="0" xfId="0" applyNumberFormat="1" applyFont="1"/>
    <xf numFmtId="0" fontId="33" fillId="0" borderId="0" xfId="2" applyFont="1" applyFill="1"/>
    <xf numFmtId="0" fontId="33" fillId="0" borderId="0" xfId="2" applyFont="1"/>
    <xf numFmtId="166" fontId="33" fillId="0" borderId="0" xfId="3" applyNumberFormat="1" applyFont="1"/>
    <xf numFmtId="172" fontId="33" fillId="0" borderId="0" xfId="2" applyNumberFormat="1" applyFont="1"/>
    <xf numFmtId="0" fontId="33" fillId="0" borderId="0" xfId="2" applyFont="1" applyFill="1" applyBorder="1" applyAlignment="1">
      <alignment horizontal="left" vertical="center" wrapText="1"/>
    </xf>
    <xf numFmtId="10" fontId="33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vertical="center"/>
    </xf>
    <xf numFmtId="10" fontId="8" fillId="0" borderId="0" xfId="4" applyNumberFormat="1" applyFont="1" applyFill="1" applyBorder="1" applyAlignment="1">
      <alignment vertical="center"/>
    </xf>
    <xf numFmtId="0" fontId="33" fillId="0" borderId="0" xfId="2" applyFont="1" applyAlignment="1">
      <alignment vertical="center"/>
    </xf>
    <xf numFmtId="169" fontId="8" fillId="0" borderId="0" xfId="2" applyNumberFormat="1" applyFont="1" applyFill="1" applyAlignment="1">
      <alignment horizontal="center"/>
    </xf>
    <xf numFmtId="169" fontId="33" fillId="0" borderId="0" xfId="4" applyNumberFormat="1" applyFont="1" applyFill="1" applyAlignment="1">
      <alignment horizontal="center"/>
    </xf>
    <xf numFmtId="0" fontId="33" fillId="0" borderId="0" xfId="4" applyNumberFormat="1" applyFont="1" applyFill="1" applyAlignment="1">
      <alignment horizontal="center"/>
    </xf>
    <xf numFmtId="172" fontId="33" fillId="0" borderId="0" xfId="2" applyNumberFormat="1" applyFont="1" applyFill="1"/>
    <xf numFmtId="9" fontId="33" fillId="0" borderId="0" xfId="3" applyFont="1" applyFill="1" applyAlignment="1">
      <alignment horizontal="center"/>
    </xf>
    <xf numFmtId="9" fontId="33" fillId="0" borderId="0" xfId="3" applyFont="1" applyFill="1"/>
    <xf numFmtId="0" fontId="56" fillId="0" borderId="0" xfId="0" applyFont="1"/>
    <xf numFmtId="0" fontId="161" fillId="0" borderId="0" xfId="7" applyFont="1" applyFill="1" applyBorder="1" applyAlignment="1">
      <alignment vertical="center"/>
    </xf>
    <xf numFmtId="0" fontId="56" fillId="0" borderId="0" xfId="7" applyFont="1" applyFill="1" applyBorder="1"/>
    <xf numFmtId="0" fontId="56" fillId="0" borderId="0" xfId="7" applyFont="1" applyFill="1" applyBorder="1" applyAlignment="1">
      <alignment vertical="center"/>
    </xf>
    <xf numFmtId="17" fontId="57" fillId="0" borderId="0" xfId="7" quotePrefix="1" applyNumberFormat="1" applyFont="1" applyFill="1" applyBorder="1" applyAlignment="1">
      <alignment horizontal="center" vertical="center" wrapText="1"/>
    </xf>
    <xf numFmtId="166" fontId="57" fillId="0" borderId="0" xfId="7" applyNumberFormat="1" applyFont="1" applyFill="1" applyBorder="1" applyAlignment="1">
      <alignment horizontal="center" vertical="center"/>
    </xf>
    <xf numFmtId="17" fontId="8" fillId="0" borderId="0" xfId="7" applyNumberFormat="1" applyFont="1" applyFill="1" applyBorder="1" applyAlignment="1">
      <alignment horizontal="center" vertical="center" wrapText="1"/>
    </xf>
    <xf numFmtId="168" fontId="16" fillId="0" borderId="0" xfId="4" applyNumberFormat="1" applyFont="1" applyFill="1" applyBorder="1" applyAlignment="1">
      <alignment vertical="center"/>
    </xf>
    <xf numFmtId="0" fontId="56" fillId="0" borderId="0" xfId="8" applyFont="1" applyFill="1"/>
    <xf numFmtId="0" fontId="16" fillId="0" borderId="0" xfId="8" applyFont="1" applyFill="1" applyAlignment="1">
      <alignment horizontal="center"/>
    </xf>
    <xf numFmtId="168" fontId="56" fillId="0" borderId="0" xfId="26" applyNumberFormat="1" applyFont="1" applyFill="1" applyBorder="1" applyAlignment="1">
      <alignment horizontal="center" wrapText="1"/>
    </xf>
    <xf numFmtId="166" fontId="56" fillId="0" borderId="0" xfId="3" applyNumberFormat="1" applyFont="1" applyFill="1" applyBorder="1" applyAlignment="1">
      <alignment horizontal="center" wrapText="1"/>
    </xf>
    <xf numFmtId="0" fontId="162" fillId="0" borderId="0" xfId="8" applyFont="1" applyFill="1"/>
    <xf numFmtId="0" fontId="33" fillId="0" borderId="0" xfId="11" applyFont="1" applyFill="1" applyBorder="1" applyAlignment="1">
      <alignment vertical="center"/>
    </xf>
    <xf numFmtId="0" fontId="33" fillId="0" borderId="0" xfId="11" applyFont="1" applyFill="1" applyBorder="1" applyAlignment="1">
      <alignment horizontal="center" vertical="center" wrapText="1"/>
    </xf>
    <xf numFmtId="164" fontId="33" fillId="0" borderId="0" xfId="12" applyNumberFormat="1" applyFont="1" applyFill="1" applyBorder="1" applyAlignment="1">
      <alignment horizontal="center" vertical="center" wrapText="1"/>
    </xf>
    <xf numFmtId="0" fontId="163" fillId="0" borderId="0" xfId="11" applyFont="1" applyFill="1" applyBorder="1" applyAlignment="1">
      <alignment vertical="center"/>
    </xf>
    <xf numFmtId="0" fontId="163" fillId="0" borderId="0" xfId="11" applyFont="1" applyAlignment="1">
      <alignment vertical="center"/>
    </xf>
    <xf numFmtId="0" fontId="33" fillId="2" borderId="0" xfId="8" applyFont="1" applyFill="1" applyBorder="1"/>
    <xf numFmtId="0" fontId="163" fillId="2" borderId="0" xfId="2" applyFont="1" applyFill="1" applyBorder="1"/>
    <xf numFmtId="0" fontId="163" fillId="2" borderId="0" xfId="2" applyFont="1" applyFill="1" applyBorder="1" applyAlignment="1">
      <alignment horizontal="center"/>
    </xf>
    <xf numFmtId="0" fontId="163" fillId="0" borderId="0" xfId="2" applyFont="1"/>
    <xf numFmtId="0" fontId="163" fillId="0" borderId="0" xfId="2" applyFont="1" applyAlignment="1">
      <alignment horizontal="center"/>
    </xf>
    <xf numFmtId="0" fontId="33" fillId="0" borderId="0" xfId="2" applyFont="1" applyFill="1" applyBorder="1"/>
    <xf numFmtId="0" fontId="8" fillId="0" borderId="0" xfId="2" applyFont="1" applyFill="1" applyBorder="1" applyAlignment="1">
      <alignment horizontal="left"/>
    </xf>
    <xf numFmtId="169" fontId="141" fillId="0" borderId="0" xfId="1" applyNumberFormat="1" applyFont="1"/>
    <xf numFmtId="172" fontId="8" fillId="0" borderId="0" xfId="2" applyNumberFormat="1" applyFont="1" applyFill="1" applyBorder="1" applyAlignment="1">
      <alignment horizontal="left"/>
    </xf>
    <xf numFmtId="172" fontId="33" fillId="0" borderId="0" xfId="2" applyNumberFormat="1" applyFont="1" applyFill="1" applyBorder="1"/>
    <xf numFmtId="0" fontId="33" fillId="0" borderId="0" xfId="6" applyFont="1" applyAlignment="1">
      <alignment vertical="center"/>
    </xf>
    <xf numFmtId="0" fontId="141" fillId="0" borderId="0" xfId="0" applyFont="1" applyAlignment="1">
      <alignment vertical="center"/>
    </xf>
    <xf numFmtId="1" fontId="33" fillId="0" borderId="0" xfId="2" applyNumberFormat="1" applyFont="1"/>
    <xf numFmtId="0" fontId="33" fillId="0" borderId="0" xfId="6" applyFont="1"/>
    <xf numFmtId="0" fontId="33" fillId="0" borderId="0" xfId="6" applyFont="1" applyFill="1" applyProtection="1">
      <protection locked="0"/>
    </xf>
    <xf numFmtId="0" fontId="33" fillId="0" borderId="0" xfId="6" applyFont="1" applyFill="1"/>
    <xf numFmtId="0" fontId="25" fillId="0" borderId="0" xfId="6" applyFont="1" applyAlignment="1">
      <alignment vertical="top"/>
    </xf>
    <xf numFmtId="0" fontId="33" fillId="2" borderId="0" xfId="6" applyFont="1" applyFill="1"/>
    <xf numFmtId="0" fontId="8" fillId="0" borderId="0" xfId="6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center" vertical="center" wrapText="1"/>
    </xf>
    <xf numFmtId="44" fontId="33" fillId="0" borderId="0" xfId="6" applyNumberFormat="1" applyFont="1" applyFill="1" applyBorder="1" applyAlignment="1">
      <alignment vertical="center"/>
    </xf>
    <xf numFmtId="43" fontId="33" fillId="0" borderId="0" xfId="6" applyNumberFormat="1" applyFont="1" applyFill="1" applyBorder="1" applyAlignment="1">
      <alignment vertical="center" wrapText="1"/>
    </xf>
    <xf numFmtId="43" fontId="33" fillId="0" borderId="0" xfId="6" applyNumberFormat="1" applyFont="1" applyFill="1" applyBorder="1" applyAlignment="1">
      <alignment vertical="center"/>
    </xf>
    <xf numFmtId="0" fontId="33" fillId="0" borderId="26" xfId="6" applyFont="1" applyFill="1" applyBorder="1"/>
    <xf numFmtId="168" fontId="33" fillId="0" borderId="0" xfId="6" applyNumberFormat="1" applyFont="1" applyFill="1" applyBorder="1" applyAlignment="1">
      <alignment vertical="center" wrapText="1"/>
    </xf>
    <xf numFmtId="168" fontId="33" fillId="0" borderId="0" xfId="6" applyNumberFormat="1" applyFont="1" applyFill="1" applyBorder="1" applyAlignment="1">
      <alignment vertical="center"/>
    </xf>
    <xf numFmtId="168" fontId="33" fillId="0" borderId="0" xfId="6" applyNumberFormat="1" applyFont="1" applyFill="1"/>
    <xf numFmtId="168" fontId="8" fillId="0" borderId="0" xfId="6" applyNumberFormat="1" applyFont="1" applyFill="1" applyAlignment="1">
      <alignment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2" borderId="82" xfId="0" applyFont="1" applyFill="1" applyBorder="1" applyAlignment="1">
      <alignment horizontal="left" vertical="center" wrapText="1"/>
    </xf>
    <xf numFmtId="0" fontId="57" fillId="2" borderId="6" xfId="0" applyFont="1" applyFill="1" applyBorder="1" applyAlignment="1">
      <alignment horizontal="left" vertical="center" wrapText="1"/>
    </xf>
    <xf numFmtId="0" fontId="57" fillId="2" borderId="7" xfId="0" applyFont="1" applyFill="1" applyBorder="1" applyAlignment="1">
      <alignment horizontal="left" vertical="center" wrapText="1"/>
    </xf>
    <xf numFmtId="0" fontId="157" fillId="0" borderId="9" xfId="35" applyFont="1" applyBorder="1" applyAlignment="1">
      <alignment horizontal="center"/>
    </xf>
    <xf numFmtId="0" fontId="157" fillId="0" borderId="10" xfId="35" applyFont="1" applyBorder="1" applyAlignment="1">
      <alignment horizontal="center"/>
    </xf>
    <xf numFmtId="0" fontId="157" fillId="0" borderId="11" xfId="35" applyFont="1" applyBorder="1" applyAlignment="1">
      <alignment horizontal="center"/>
    </xf>
    <xf numFmtId="0" fontId="5" fillId="2" borderId="8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9" fillId="2" borderId="0" xfId="2" applyFont="1" applyFill="1" applyBorder="1" applyAlignment="1">
      <alignment horizontal="left" vertical="center" wrapText="1"/>
    </xf>
    <xf numFmtId="0" fontId="13" fillId="0" borderId="0" xfId="5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19" fillId="2" borderId="0" xfId="6" applyFont="1" applyFill="1" applyBorder="1" applyAlignment="1">
      <alignment horizontal="left"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6" applyFont="1" applyBorder="1" applyAlignment="1">
      <alignment vertical="center" wrapText="1"/>
    </xf>
    <xf numFmtId="0" fontId="13" fillId="0" borderId="0" xfId="2" applyFont="1" applyBorder="1" applyAlignment="1">
      <alignment horizontal="justify" vertical="center" wrapText="1"/>
    </xf>
    <xf numFmtId="0" fontId="19" fillId="2" borderId="6" xfId="2" applyFont="1" applyFill="1" applyBorder="1" applyAlignment="1">
      <alignment horizontal="left" vertical="center" wrapText="1"/>
    </xf>
    <xf numFmtId="0" fontId="19" fillId="2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4" xfId="5" applyFont="1" applyFill="1" applyBorder="1" applyAlignment="1">
      <alignment horizontal="center" vertical="center" wrapText="1"/>
    </xf>
    <xf numFmtId="0" fontId="8" fillId="3" borderId="4" xfId="5" applyFont="1" applyFill="1" applyBorder="1" applyAlignment="1">
      <alignment vertical="center"/>
    </xf>
    <xf numFmtId="0" fontId="23" fillId="2" borderId="6" xfId="2" applyFont="1" applyFill="1" applyBorder="1" applyAlignment="1">
      <alignment horizontal="left" vertical="center" wrapText="1"/>
    </xf>
    <xf numFmtId="0" fontId="23" fillId="2" borderId="7" xfId="2" applyFont="1" applyFill="1" applyBorder="1" applyAlignment="1">
      <alignment horizontal="left" vertical="center" wrapText="1"/>
    </xf>
    <xf numFmtId="0" fontId="28" fillId="0" borderId="0" xfId="2" applyFont="1" applyBorder="1" applyAlignment="1">
      <alignment horizontal="justify" vertical="center" wrapText="1"/>
    </xf>
    <xf numFmtId="0" fontId="19" fillId="2" borderId="1" xfId="2" applyFont="1" applyFill="1" applyBorder="1" applyAlignment="1">
      <alignment horizontal="left" vertical="center" wrapText="1"/>
    </xf>
    <xf numFmtId="0" fontId="19" fillId="2" borderId="2" xfId="2" applyFont="1" applyFill="1" applyBorder="1" applyAlignment="1">
      <alignment horizontal="left" vertical="center" wrapText="1"/>
    </xf>
    <xf numFmtId="0" fontId="19" fillId="2" borderId="3" xfId="2" applyFont="1" applyFill="1" applyBorder="1" applyAlignment="1">
      <alignment horizontal="left" vertical="center" wrapText="1"/>
    </xf>
    <xf numFmtId="0" fontId="20" fillId="0" borderId="0" xfId="2" applyFont="1" applyAlignment="1">
      <alignment horizontal="left" wrapText="1"/>
    </xf>
    <xf numFmtId="0" fontId="8" fillId="3" borderId="4" xfId="2" applyFont="1" applyFill="1" applyBorder="1" applyAlignment="1">
      <alignment vertical="center"/>
    </xf>
    <xf numFmtId="0" fontId="8" fillId="3" borderId="4" xfId="2" applyFont="1" applyFill="1" applyBorder="1" applyAlignment="1">
      <alignment horizontal="center" vertical="center"/>
    </xf>
    <xf numFmtId="0" fontId="13" fillId="0" borderId="0" xfId="2" applyFont="1" applyBorder="1" applyAlignment="1">
      <alignment vertical="center" wrapText="1"/>
    </xf>
    <xf numFmtId="0" fontId="13" fillId="0" borderId="0" xfId="2" applyFont="1" applyBorder="1" applyAlignment="1">
      <alignment horizontal="justify" vertical="center"/>
    </xf>
    <xf numFmtId="0" fontId="19" fillId="2" borderId="0" xfId="2" applyFont="1" applyFill="1" applyBorder="1" applyAlignment="1">
      <alignment horizontal="left" vertical="center" wrapText="1"/>
    </xf>
    <xf numFmtId="0" fontId="13" fillId="0" borderId="0" xfId="5" applyFont="1" applyBorder="1" applyAlignment="1">
      <alignment vertical="top" wrapText="1"/>
    </xf>
    <xf numFmtId="0" fontId="13" fillId="0" borderId="0" xfId="5" applyFont="1" applyBorder="1" applyAlignment="1">
      <alignment vertical="top"/>
    </xf>
    <xf numFmtId="0" fontId="44" fillId="0" borderId="0" xfId="2" applyFont="1" applyAlignment="1">
      <alignment vertical="top"/>
    </xf>
    <xf numFmtId="0" fontId="45" fillId="2" borderId="1" xfId="2" applyFont="1" applyFill="1" applyBorder="1" applyAlignment="1">
      <alignment horizontal="left" vertical="center" wrapText="1"/>
    </xf>
    <xf numFmtId="0" fontId="45" fillId="2" borderId="2" xfId="2" applyFont="1" applyFill="1" applyBorder="1" applyAlignment="1">
      <alignment horizontal="left" vertical="center" wrapText="1"/>
    </xf>
    <xf numFmtId="0" fontId="13" fillId="0" borderId="0" xfId="5" applyFont="1" applyBorder="1" applyAlignment="1">
      <alignment horizontal="justify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8" fillId="3" borderId="4" xfId="5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left" vertical="center" wrapText="1"/>
    </xf>
    <xf numFmtId="0" fontId="23" fillId="2" borderId="2" xfId="2" applyFont="1" applyFill="1" applyBorder="1" applyAlignment="1">
      <alignment horizontal="left" vertical="center" wrapText="1"/>
    </xf>
    <xf numFmtId="0" fontId="13" fillId="0" borderId="0" xfId="5" applyFont="1" applyBorder="1" applyAlignment="1">
      <alignment horizontal="justify" vertical="center"/>
    </xf>
    <xf numFmtId="0" fontId="38" fillId="0" borderId="0" xfId="2" applyFont="1" applyAlignment="1">
      <alignment horizontal="justify" vertical="top"/>
    </xf>
    <xf numFmtId="0" fontId="13" fillId="0" borderId="0" xfId="2" applyFont="1" applyAlignment="1">
      <alignment horizontal="justify" vertical="top"/>
    </xf>
    <xf numFmtId="17" fontId="51" fillId="12" borderId="29" xfId="7" applyNumberFormat="1" applyFont="1" applyFill="1" applyBorder="1" applyAlignment="1">
      <alignment horizontal="left" vertical="center" wrapText="1"/>
    </xf>
    <xf numFmtId="0" fontId="58" fillId="0" borderId="0" xfId="5" applyFont="1" applyBorder="1" applyAlignment="1">
      <alignment vertical="center"/>
    </xf>
    <xf numFmtId="0" fontId="5" fillId="2" borderId="30" xfId="5" applyFont="1" applyFill="1" applyBorder="1" applyAlignment="1">
      <alignment vertical="center" wrapText="1"/>
    </xf>
    <xf numFmtId="0" fontId="5" fillId="2" borderId="31" xfId="5" applyFont="1" applyFill="1" applyBorder="1" applyAlignment="1">
      <alignment vertical="center" wrapText="1"/>
    </xf>
    <xf numFmtId="0" fontId="5" fillId="2" borderId="32" xfId="5" applyFont="1" applyFill="1" applyBorder="1" applyAlignment="1">
      <alignment vertical="center" wrapText="1"/>
    </xf>
    <xf numFmtId="0" fontId="13" fillId="0" borderId="38" xfId="5" applyFont="1" applyBorder="1" applyAlignment="1">
      <alignment vertical="center" wrapText="1"/>
    </xf>
    <xf numFmtId="0" fontId="33" fillId="13" borderId="33" xfId="5" applyFont="1" applyFill="1" applyBorder="1" applyAlignment="1">
      <alignment horizontal="center" vertical="center" wrapText="1"/>
    </xf>
    <xf numFmtId="0" fontId="33" fillId="13" borderId="34" xfId="5" applyFont="1" applyFill="1" applyBorder="1" applyAlignment="1">
      <alignment horizontal="center" vertical="center" wrapText="1"/>
    </xf>
    <xf numFmtId="0" fontId="33" fillId="13" borderId="35" xfId="2" applyFont="1" applyFill="1" applyBorder="1" applyAlignment="1">
      <alignment horizontal="center" vertical="center" wrapText="1"/>
    </xf>
    <xf numFmtId="169" fontId="33" fillId="13" borderId="33" xfId="4" applyNumberFormat="1" applyFont="1" applyFill="1" applyBorder="1" applyAlignment="1">
      <alignment horizontal="center" vertical="center" wrapText="1"/>
    </xf>
    <xf numFmtId="169" fontId="33" fillId="13" borderId="34" xfId="4" applyNumberFormat="1" applyFont="1" applyFill="1" applyBorder="1" applyAlignment="1">
      <alignment horizontal="center" vertical="center" wrapText="1"/>
    </xf>
    <xf numFmtId="169" fontId="33" fillId="13" borderId="35" xfId="4" applyNumberFormat="1" applyFont="1" applyFill="1" applyBorder="1" applyAlignment="1">
      <alignment horizontal="center" vertical="center" wrapText="1"/>
    </xf>
    <xf numFmtId="0" fontId="33" fillId="13" borderId="30" xfId="5" applyFont="1" applyFill="1" applyBorder="1" applyAlignment="1">
      <alignment horizontal="center" vertical="center" wrapText="1"/>
    </xf>
    <xf numFmtId="0" fontId="33" fillId="13" borderId="31" xfId="5" applyFont="1" applyFill="1" applyBorder="1" applyAlignment="1">
      <alignment horizontal="center" vertical="center" wrapText="1"/>
    </xf>
    <xf numFmtId="0" fontId="33" fillId="13" borderId="32" xfId="5" applyFont="1" applyFill="1" applyBorder="1" applyAlignment="1">
      <alignment horizontal="center" vertical="center" wrapText="1"/>
    </xf>
    <xf numFmtId="43" fontId="33" fillId="13" borderId="30" xfId="4" applyFont="1" applyFill="1" applyBorder="1" applyAlignment="1">
      <alignment horizontal="center" vertical="center" wrapText="1"/>
    </xf>
    <xf numFmtId="43" fontId="33" fillId="13" borderId="32" xfId="4" applyFont="1" applyFill="1" applyBorder="1" applyAlignment="1">
      <alignment horizontal="center" vertical="center" wrapText="1"/>
    </xf>
    <xf numFmtId="43" fontId="33" fillId="14" borderId="30" xfId="4" applyFont="1" applyFill="1" applyBorder="1" applyAlignment="1">
      <alignment horizontal="center" vertical="center" wrapText="1"/>
    </xf>
    <xf numFmtId="43" fontId="33" fillId="14" borderId="32" xfId="4" applyFont="1" applyFill="1" applyBorder="1" applyAlignment="1">
      <alignment horizontal="center" vertical="center" wrapText="1"/>
    </xf>
    <xf numFmtId="0" fontId="61" fillId="2" borderId="0" xfId="5" applyFont="1" applyFill="1" applyBorder="1" applyAlignment="1">
      <alignment vertical="center" wrapText="1"/>
    </xf>
    <xf numFmtId="0" fontId="58" fillId="0" borderId="0" xfId="5" applyFont="1" applyAlignment="1">
      <alignment vertical="center"/>
    </xf>
    <xf numFmtId="0" fontId="63" fillId="0" borderId="0" xfId="2" applyFont="1" applyAlignment="1">
      <alignment horizontal="justify" vertical="center" wrapText="1"/>
    </xf>
    <xf numFmtId="0" fontId="33" fillId="13" borderId="30" xfId="2" applyFont="1" applyFill="1" applyBorder="1" applyAlignment="1">
      <alignment horizontal="center" vertical="center" wrapText="1"/>
    </xf>
    <xf numFmtId="0" fontId="33" fillId="13" borderId="31" xfId="2" applyFont="1" applyFill="1" applyBorder="1" applyAlignment="1">
      <alignment horizontal="center" vertical="center" wrapText="1"/>
    </xf>
    <xf numFmtId="0" fontId="33" fillId="13" borderId="32" xfId="2" applyFont="1" applyFill="1" applyBorder="1" applyAlignment="1">
      <alignment horizontal="center" vertical="center" wrapText="1"/>
    </xf>
    <xf numFmtId="0" fontId="33" fillId="13" borderId="28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left" vertical="top" wrapText="1"/>
    </xf>
    <xf numFmtId="0" fontId="61" fillId="2" borderId="0" xfId="2" applyFont="1" applyFill="1" applyBorder="1" applyAlignment="1">
      <alignment vertical="center"/>
    </xf>
    <xf numFmtId="0" fontId="13" fillId="0" borderId="38" xfId="5" applyFont="1" applyBorder="1" applyAlignment="1">
      <alignment horizontal="left" vertical="top" wrapText="1"/>
    </xf>
    <xf numFmtId="0" fontId="13" fillId="0" borderId="38" xfId="5" applyFont="1" applyBorder="1" applyAlignment="1">
      <alignment horizontal="left" vertical="center" wrapText="1"/>
    </xf>
    <xf numFmtId="0" fontId="5" fillId="2" borderId="30" xfId="5" applyFont="1" applyFill="1" applyBorder="1" applyAlignment="1">
      <alignment horizontal="left" vertical="top" wrapText="1"/>
    </xf>
    <xf numFmtId="0" fontId="5" fillId="2" borderId="31" xfId="5" applyFont="1" applyFill="1" applyBorder="1" applyAlignment="1">
      <alignment horizontal="left" vertical="top" wrapText="1"/>
    </xf>
    <xf numFmtId="186" fontId="69" fillId="17" borderId="33" xfId="9" applyFont="1" applyFill="1" applyBorder="1" applyAlignment="1">
      <alignment horizontal="center" vertical="center" wrapText="1"/>
    </xf>
    <xf numFmtId="186" fontId="69" fillId="17" borderId="37" xfId="9" applyFont="1" applyFill="1" applyBorder="1" applyAlignment="1">
      <alignment horizontal="center" vertical="center" wrapText="1"/>
    </xf>
    <xf numFmtId="186" fontId="69" fillId="17" borderId="42" xfId="9" applyFont="1" applyFill="1" applyBorder="1" applyAlignment="1">
      <alignment horizontal="center" wrapText="1"/>
    </xf>
    <xf numFmtId="0" fontId="69" fillId="17" borderId="43" xfId="6" applyFont="1" applyFill="1" applyBorder="1" applyAlignment="1">
      <alignment horizontal="center" wrapText="1"/>
    </xf>
    <xf numFmtId="0" fontId="69" fillId="17" borderId="28" xfId="6" applyFont="1" applyFill="1" applyBorder="1" applyAlignment="1">
      <alignment horizontal="center" wrapText="1"/>
    </xf>
    <xf numFmtId="0" fontId="69" fillId="17" borderId="30" xfId="6" applyFont="1" applyFill="1" applyBorder="1" applyAlignment="1">
      <alignment horizontal="center" wrapText="1"/>
    </xf>
    <xf numFmtId="0" fontId="69" fillId="17" borderId="32" xfId="6" applyFont="1" applyFill="1" applyBorder="1" applyAlignment="1">
      <alignment horizontal="center" wrapText="1"/>
    </xf>
    <xf numFmtId="0" fontId="5" fillId="0" borderId="1" xfId="5" applyFont="1" applyFill="1" applyBorder="1" applyAlignment="1">
      <alignment vertical="center" wrapText="1"/>
    </xf>
    <xf numFmtId="0" fontId="5" fillId="0" borderId="2" xfId="5" applyFont="1" applyFill="1" applyBorder="1" applyAlignment="1">
      <alignment vertical="center" wrapText="1"/>
    </xf>
    <xf numFmtId="0" fontId="5" fillId="0" borderId="44" xfId="5" applyFont="1" applyFill="1" applyBorder="1" applyAlignment="1">
      <alignment vertical="center" wrapText="1"/>
    </xf>
    <xf numFmtId="0" fontId="58" fillId="0" borderId="0" xfId="5" applyFont="1" applyAlignment="1">
      <alignment horizontal="left" vertical="center"/>
    </xf>
    <xf numFmtId="0" fontId="5" fillId="2" borderId="23" xfId="5" applyFont="1" applyFill="1" applyBorder="1" applyAlignment="1">
      <alignment vertical="center" wrapText="1"/>
    </xf>
    <xf numFmtId="0" fontId="5" fillId="2" borderId="23" xfId="2" applyFont="1" applyFill="1" applyBorder="1" applyAlignment="1"/>
    <xf numFmtId="0" fontId="63" fillId="0" borderId="0" xfId="2" applyFont="1" applyAlignment="1">
      <alignment vertical="center" wrapText="1"/>
    </xf>
    <xf numFmtId="0" fontId="79" fillId="0" borderId="0" xfId="2" applyFont="1" applyAlignment="1">
      <alignment horizontal="justify" vertical="center" wrapText="1"/>
    </xf>
    <xf numFmtId="0" fontId="33" fillId="14" borderId="28" xfId="5" applyFont="1" applyFill="1" applyBorder="1" applyAlignment="1">
      <alignment horizontal="center" vertical="center" wrapText="1"/>
    </xf>
    <xf numFmtId="0" fontId="33" fillId="14" borderId="30" xfId="5" applyFont="1" applyFill="1" applyBorder="1" applyAlignment="1">
      <alignment horizontal="center" vertical="center" wrapText="1"/>
    </xf>
    <xf numFmtId="0" fontId="33" fillId="14" borderId="31" xfId="5" applyFont="1" applyFill="1" applyBorder="1" applyAlignment="1">
      <alignment horizontal="center" vertical="center" wrapText="1"/>
    </xf>
    <xf numFmtId="0" fontId="33" fillId="14" borderId="32" xfId="5" applyFont="1" applyFill="1" applyBorder="1" applyAlignment="1">
      <alignment horizontal="center" vertical="center" wrapText="1"/>
    </xf>
    <xf numFmtId="0" fontId="78" fillId="14" borderId="28" xfId="5" applyFont="1" applyFill="1" applyBorder="1" applyAlignment="1">
      <alignment horizontal="center" vertical="center" wrapText="1"/>
    </xf>
    <xf numFmtId="0" fontId="78" fillId="14" borderId="30" xfId="5" applyFont="1" applyFill="1" applyBorder="1" applyAlignment="1">
      <alignment horizontal="center" vertical="center" wrapText="1"/>
    </xf>
    <xf numFmtId="0" fontId="78" fillId="14" borderId="31" xfId="5" applyFont="1" applyFill="1" applyBorder="1" applyAlignment="1">
      <alignment horizontal="center" vertical="center" wrapText="1"/>
    </xf>
    <xf numFmtId="0" fontId="78" fillId="14" borderId="32" xfId="5" applyFont="1" applyFill="1" applyBorder="1" applyAlignment="1">
      <alignment horizontal="center" vertical="center" wrapText="1"/>
    </xf>
    <xf numFmtId="186" fontId="33" fillId="14" borderId="34" xfId="9" applyFont="1" applyFill="1" applyBorder="1" applyAlignment="1">
      <alignment horizontal="center" vertical="center" wrapText="1"/>
    </xf>
    <xf numFmtId="186" fontId="33" fillId="14" borderId="42" xfId="9" applyFont="1" applyFill="1" applyBorder="1" applyAlignment="1">
      <alignment horizontal="center" wrapText="1"/>
    </xf>
    <xf numFmtId="0" fontId="33" fillId="14" borderId="43" xfId="6" applyFont="1" applyFill="1" applyBorder="1" applyAlignment="1">
      <alignment horizontal="center" wrapText="1"/>
    </xf>
    <xf numFmtId="0" fontId="33" fillId="14" borderId="28" xfId="6" applyFont="1" applyFill="1" applyBorder="1" applyAlignment="1">
      <alignment horizontal="center" wrapText="1"/>
    </xf>
    <xf numFmtId="0" fontId="33" fillId="14" borderId="30" xfId="6" applyFont="1" applyFill="1" applyBorder="1" applyAlignment="1">
      <alignment horizontal="center" wrapText="1"/>
    </xf>
    <xf numFmtId="0" fontId="33" fillId="14" borderId="32" xfId="6" applyFont="1" applyFill="1" applyBorder="1" applyAlignment="1">
      <alignment horizontal="center" wrapText="1"/>
    </xf>
    <xf numFmtId="0" fontId="13" fillId="0" borderId="0" xfId="6" applyFont="1" applyAlignment="1">
      <alignment vertical="center"/>
    </xf>
    <xf numFmtId="0" fontId="5" fillId="2" borderId="32" xfId="2" applyFont="1" applyFill="1" applyBorder="1" applyAlignment="1">
      <alignment vertical="center" wrapText="1"/>
    </xf>
    <xf numFmtId="0" fontId="33" fillId="13" borderId="43" xfId="11" applyFont="1" applyFill="1" applyBorder="1" applyAlignment="1">
      <alignment horizontal="center" vertical="center" wrapText="1"/>
    </xf>
    <xf numFmtId="0" fontId="33" fillId="13" borderId="41" xfId="11" applyFont="1" applyFill="1" applyBorder="1" applyAlignment="1">
      <alignment horizontal="center" vertical="center" wrapText="1"/>
    </xf>
    <xf numFmtId="0" fontId="33" fillId="13" borderId="30" xfId="11" applyFont="1" applyFill="1" applyBorder="1" applyAlignment="1">
      <alignment horizontal="center" vertical="center" wrapText="1"/>
    </xf>
    <xf numFmtId="0" fontId="33" fillId="13" borderId="32" xfId="11" applyFont="1" applyFill="1" applyBorder="1" applyAlignment="1">
      <alignment horizontal="center" vertical="center" wrapText="1"/>
    </xf>
    <xf numFmtId="0" fontId="84" fillId="0" borderId="0" xfId="6" applyFont="1" applyAlignment="1">
      <alignment vertical="center"/>
    </xf>
    <xf numFmtId="0" fontId="33" fillId="14" borderId="43" xfId="2" applyFont="1" applyFill="1" applyBorder="1" applyAlignment="1">
      <alignment horizontal="center" vertical="center"/>
    </xf>
    <xf numFmtId="0" fontId="33" fillId="14" borderId="41" xfId="2" applyFont="1" applyFill="1" applyBorder="1" applyAlignment="1">
      <alignment horizontal="center" vertical="center"/>
    </xf>
    <xf numFmtId="0" fontId="33" fillId="14" borderId="30" xfId="11" applyFont="1" applyFill="1" applyBorder="1" applyAlignment="1">
      <alignment horizontal="center" vertical="center" wrapText="1"/>
    </xf>
    <xf numFmtId="0" fontId="33" fillId="14" borderId="32" xfId="11" applyFont="1" applyFill="1" applyBorder="1" applyAlignment="1">
      <alignment horizontal="center" vertical="center" wrapText="1"/>
    </xf>
    <xf numFmtId="0" fontId="39" fillId="0" borderId="0" xfId="6" applyFont="1" applyFill="1" applyBorder="1" applyAlignment="1">
      <alignment vertical="center"/>
    </xf>
    <xf numFmtId="0" fontId="13" fillId="0" borderId="0" xfId="6" applyFont="1" applyBorder="1" applyAlignment="1">
      <alignment vertical="center"/>
    </xf>
    <xf numFmtId="0" fontId="5" fillId="2" borderId="23" xfId="2" applyFont="1" applyFill="1" applyBorder="1" applyAlignment="1">
      <alignment vertical="center" wrapText="1"/>
    </xf>
    <xf numFmtId="0" fontId="57" fillId="0" borderId="0" xfId="5" applyFont="1" applyFill="1" applyBorder="1" applyAlignment="1">
      <alignment vertical="center" wrapText="1"/>
    </xf>
    <xf numFmtId="0" fontId="57" fillId="0" borderId="0" xfId="2" applyFont="1" applyFill="1" applyBorder="1" applyAlignment="1">
      <alignment vertical="center" wrapText="1"/>
    </xf>
    <xf numFmtId="0" fontId="33" fillId="0" borderId="0" xfId="11" applyFont="1" applyFill="1" applyBorder="1" applyAlignment="1">
      <alignment horizontal="center" vertical="center" wrapText="1"/>
    </xf>
    <xf numFmtId="0" fontId="80" fillId="0" borderId="0" xfId="15" applyFont="1" applyFill="1" applyBorder="1" applyAlignment="1">
      <alignment horizontal="center"/>
    </xf>
    <xf numFmtId="0" fontId="61" fillId="2" borderId="23" xfId="5" applyFont="1" applyFill="1" applyBorder="1" applyAlignment="1">
      <alignment vertical="center" wrapText="1"/>
    </xf>
    <xf numFmtId="0" fontId="61" fillId="2" borderId="23" xfId="2" applyFont="1" applyFill="1" applyBorder="1" applyAlignment="1">
      <alignment vertical="center" wrapText="1"/>
    </xf>
    <xf numFmtId="0" fontId="13" fillId="0" borderId="0" xfId="6" applyFont="1" applyFill="1" applyBorder="1" applyAlignment="1">
      <alignment vertical="center"/>
    </xf>
    <xf numFmtId="0" fontId="5" fillId="2" borderId="23" xfId="5" applyFont="1" applyFill="1" applyBorder="1" applyAlignment="1">
      <alignment horizontal="left" vertical="center" wrapText="1"/>
    </xf>
    <xf numFmtId="0" fontId="8" fillId="2" borderId="0" xfId="8" applyFont="1" applyFill="1" applyBorder="1" applyAlignment="1">
      <alignment horizontal="center"/>
    </xf>
    <xf numFmtId="0" fontId="8" fillId="2" borderId="0" xfId="16" applyFont="1" applyFill="1" applyBorder="1" applyAlignment="1"/>
    <xf numFmtId="0" fontId="8" fillId="2" borderId="0" xfId="16" applyFont="1" applyFill="1" applyBorder="1" applyAlignment="1">
      <alignment horizontal="center"/>
    </xf>
    <xf numFmtId="0" fontId="5" fillId="2" borderId="0" xfId="5" applyFont="1" applyFill="1" applyBorder="1" applyAlignment="1">
      <alignment horizontal="left" vertical="center" wrapText="1"/>
    </xf>
    <xf numFmtId="0" fontId="85" fillId="0" borderId="0" xfId="5" applyFont="1" applyBorder="1" applyAlignment="1">
      <alignment vertical="center" wrapText="1"/>
    </xf>
    <xf numFmtId="0" fontId="33" fillId="20" borderId="33" xfId="2" applyFont="1" applyFill="1" applyBorder="1" applyAlignment="1">
      <alignment horizontal="center" vertical="center" wrapText="1"/>
    </xf>
    <xf numFmtId="0" fontId="33" fillId="20" borderId="37" xfId="2" applyFont="1" applyFill="1" applyBorder="1" applyAlignment="1">
      <alignment horizontal="center" vertical="center" wrapText="1"/>
    </xf>
    <xf numFmtId="0" fontId="33" fillId="20" borderId="30" xfId="2" applyFont="1" applyFill="1" applyBorder="1" applyAlignment="1">
      <alignment horizontal="center" vertical="center" wrapText="1"/>
    </xf>
    <xf numFmtId="0" fontId="33" fillId="20" borderId="31" xfId="2" applyFont="1" applyFill="1" applyBorder="1" applyAlignment="1">
      <alignment horizontal="center" vertical="center" wrapText="1"/>
    </xf>
    <xf numFmtId="0" fontId="33" fillId="20" borderId="32" xfId="2" applyFont="1" applyFill="1" applyBorder="1" applyAlignment="1">
      <alignment horizontal="center" vertical="center" wrapText="1"/>
    </xf>
    <xf numFmtId="0" fontId="85" fillId="0" borderId="38" xfId="5" applyFont="1" applyBorder="1" applyAlignment="1">
      <alignment horizontal="justify" vertical="center" wrapText="1"/>
    </xf>
    <xf numFmtId="0" fontId="85" fillId="0" borderId="38" xfId="5" applyFont="1" applyBorder="1" applyAlignment="1">
      <alignment horizontal="justify" vertical="center"/>
    </xf>
    <xf numFmtId="0" fontId="8" fillId="20" borderId="33" xfId="5" applyFont="1" applyFill="1" applyBorder="1" applyAlignment="1">
      <alignment horizontal="center" vertical="center" wrapText="1"/>
    </xf>
    <xf numFmtId="0" fontId="8" fillId="20" borderId="37" xfId="5" applyFont="1" applyFill="1" applyBorder="1" applyAlignment="1">
      <alignment horizontal="center" vertical="center" wrapText="1"/>
    </xf>
    <xf numFmtId="0" fontId="8" fillId="20" borderId="30" xfId="5" applyFont="1" applyFill="1" applyBorder="1" applyAlignment="1">
      <alignment horizontal="center" vertical="center" wrapText="1"/>
    </xf>
    <xf numFmtId="0" fontId="8" fillId="20" borderId="31" xfId="5" applyFont="1" applyFill="1" applyBorder="1" applyAlignment="1">
      <alignment horizontal="center" vertical="center" wrapText="1"/>
    </xf>
    <xf numFmtId="0" fontId="8" fillId="20" borderId="32" xfId="5" applyFont="1" applyFill="1" applyBorder="1" applyAlignment="1">
      <alignment horizontal="center" vertical="center" wrapText="1"/>
    </xf>
    <xf numFmtId="0" fontId="85" fillId="0" borderId="38" xfId="5" applyFont="1" applyBorder="1" applyAlignment="1">
      <alignment vertical="center" wrapText="1"/>
    </xf>
    <xf numFmtId="0" fontId="5" fillId="2" borderId="1" xfId="5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 wrapText="1"/>
    </xf>
    <xf numFmtId="0" fontId="33" fillId="21" borderId="52" xfId="2" applyFont="1" applyFill="1" applyBorder="1" applyAlignment="1">
      <alignment horizontal="left" vertical="center"/>
    </xf>
    <xf numFmtId="0" fontId="33" fillId="21" borderId="53" xfId="2" applyFont="1" applyFill="1" applyBorder="1" applyAlignment="1">
      <alignment horizontal="left" vertical="center"/>
    </xf>
    <xf numFmtId="0" fontId="33" fillId="21" borderId="39" xfId="2" applyFont="1" applyFill="1" applyBorder="1" applyAlignment="1">
      <alignment horizontal="left" vertical="center"/>
    </xf>
    <xf numFmtId="191" fontId="33" fillId="20" borderId="34" xfId="5" applyNumberFormat="1" applyFont="1" applyFill="1" applyBorder="1" applyAlignment="1">
      <alignment horizontal="center" vertical="center" wrapText="1"/>
    </xf>
    <xf numFmtId="191" fontId="33" fillId="20" borderId="37" xfId="5" applyNumberFormat="1" applyFont="1" applyFill="1" applyBorder="1" applyAlignment="1">
      <alignment horizontal="center" vertical="center" wrapText="1"/>
    </xf>
    <xf numFmtId="191" fontId="33" fillId="20" borderId="54" xfId="2" applyNumberFormat="1" applyFont="1" applyFill="1" applyBorder="1" applyAlignment="1">
      <alignment horizontal="center" vertical="center"/>
    </xf>
    <xf numFmtId="191" fontId="33" fillId="20" borderId="41" xfId="2" applyNumberFormat="1" applyFont="1" applyFill="1" applyBorder="1" applyAlignment="1">
      <alignment horizontal="center" vertical="center"/>
    </xf>
    <xf numFmtId="191" fontId="33" fillId="20" borderId="54" xfId="2" applyNumberFormat="1" applyFont="1" applyFill="1" applyBorder="1" applyAlignment="1">
      <alignment horizontal="center" vertical="center" wrapText="1"/>
    </xf>
    <xf numFmtId="191" fontId="33" fillId="20" borderId="41" xfId="2" applyNumberFormat="1" applyFont="1" applyFill="1" applyBorder="1" applyAlignment="1">
      <alignment horizontal="center" vertical="center" wrapText="1"/>
    </xf>
    <xf numFmtId="0" fontId="66" fillId="20" borderId="54" xfId="2" applyFont="1" applyFill="1" applyBorder="1" applyAlignment="1">
      <alignment horizontal="center" vertical="center" wrapText="1"/>
    </xf>
    <xf numFmtId="0" fontId="66" fillId="20" borderId="41" xfId="2" applyFont="1" applyFill="1" applyBorder="1" applyAlignment="1">
      <alignment horizontal="center" vertical="center" wrapText="1"/>
    </xf>
    <xf numFmtId="164" fontId="85" fillId="0" borderId="38" xfId="5" applyNumberFormat="1" applyFont="1" applyBorder="1" applyAlignment="1">
      <alignment horizontal="left" vertical="center" indent="1"/>
    </xf>
    <xf numFmtId="0" fontId="85" fillId="0" borderId="38" xfId="5" applyFont="1" applyBorder="1" applyAlignment="1">
      <alignment vertical="center"/>
    </xf>
    <xf numFmtId="0" fontId="66" fillId="20" borderId="34" xfId="5" applyFont="1" applyFill="1" applyBorder="1" applyAlignment="1">
      <alignment horizontal="center" vertical="center" wrapText="1"/>
    </xf>
    <xf numFmtId="0" fontId="66" fillId="20" borderId="37" xfId="5" applyFont="1" applyFill="1" applyBorder="1" applyAlignment="1">
      <alignment horizontal="center" vertical="center" wrapText="1"/>
    </xf>
    <xf numFmtId="0" fontId="59" fillId="0" borderId="38" xfId="5" applyFont="1" applyBorder="1" applyAlignment="1">
      <alignment horizontal="left" wrapText="1"/>
    </xf>
    <xf numFmtId="0" fontId="59" fillId="0" borderId="38" xfId="5" applyFont="1" applyBorder="1" applyAlignment="1">
      <alignment horizontal="left"/>
    </xf>
    <xf numFmtId="0" fontId="59" fillId="0" borderId="38" xfId="5" applyFont="1" applyBorder="1" applyAlignment="1">
      <alignment vertical="center" wrapText="1"/>
    </xf>
    <xf numFmtId="0" fontId="66" fillId="20" borderId="4" xfId="5" applyFont="1" applyFill="1" applyBorder="1" applyAlignment="1">
      <alignment horizontal="center" vertical="center"/>
    </xf>
    <xf numFmtId="0" fontId="33" fillId="20" borderId="4" xfId="2" applyFont="1" applyFill="1" applyBorder="1" applyAlignment="1">
      <alignment horizontal="center" vertical="center" wrapText="1"/>
    </xf>
    <xf numFmtId="0" fontId="33" fillId="20" borderId="60" xfId="2" applyFont="1" applyFill="1" applyBorder="1" applyAlignment="1">
      <alignment horizontal="center" vertical="center" wrapText="1"/>
    </xf>
    <xf numFmtId="0" fontId="33" fillId="20" borderId="59" xfId="2" applyFont="1" applyFill="1" applyBorder="1" applyAlignment="1">
      <alignment horizontal="center" vertical="center" wrapText="1"/>
    </xf>
    <xf numFmtId="0" fontId="61" fillId="2" borderId="48" xfId="5" applyFont="1" applyFill="1" applyBorder="1" applyAlignment="1">
      <alignment horizontal="left" vertical="top" wrapText="1"/>
    </xf>
    <xf numFmtId="0" fontId="61" fillId="2" borderId="0" xfId="5" applyFont="1" applyFill="1" applyBorder="1" applyAlignment="1">
      <alignment horizontal="left" vertical="top" wrapText="1"/>
    </xf>
    <xf numFmtId="0" fontId="33" fillId="20" borderId="4" xfId="5" applyFont="1" applyFill="1" applyBorder="1" applyAlignment="1">
      <alignment horizontal="center" vertical="center" wrapText="1"/>
    </xf>
    <xf numFmtId="0" fontId="91" fillId="0" borderId="79" xfId="2" applyFont="1" applyBorder="1" applyAlignment="1">
      <alignment horizontal="left" vertical="center"/>
    </xf>
    <xf numFmtId="0" fontId="63" fillId="0" borderId="0" xfId="6" applyFont="1" applyAlignment="1">
      <alignment horizontal="left" vertical="center"/>
    </xf>
    <xf numFmtId="0" fontId="5" fillId="2" borderId="42" xfId="5" applyFont="1" applyFill="1" applyBorder="1" applyAlignment="1">
      <alignment vertical="center" wrapText="1"/>
    </xf>
    <xf numFmtId="0" fontId="5" fillId="2" borderId="38" xfId="5" applyFont="1" applyFill="1" applyBorder="1" applyAlignment="1">
      <alignment vertical="center" wrapText="1"/>
    </xf>
    <xf numFmtId="0" fontId="5" fillId="2" borderId="43" xfId="5" applyFont="1" applyFill="1" applyBorder="1" applyAlignment="1">
      <alignment vertical="center" wrapText="1"/>
    </xf>
    <xf numFmtId="0" fontId="13" fillId="0" borderId="0" xfId="2" applyFont="1" applyAlignment="1">
      <alignment horizontal="justify" vertical="center" wrapText="1"/>
    </xf>
    <xf numFmtId="0" fontId="13" fillId="0" borderId="0" xfId="2" applyFont="1" applyAlignment="1">
      <alignment horizontal="justify" vertical="center"/>
    </xf>
    <xf numFmtId="0" fontId="5" fillId="2" borderId="4" xfId="5" applyFont="1" applyFill="1" applyBorder="1" applyAlignment="1">
      <alignment horizontal="left" vertical="center" wrapText="1"/>
    </xf>
    <xf numFmtId="0" fontId="66" fillId="13" borderId="4" xfId="5" applyFont="1" applyFill="1" applyBorder="1" applyAlignment="1">
      <alignment horizontal="center" vertical="center" wrapText="1"/>
    </xf>
    <xf numFmtId="0" fontId="33" fillId="13" borderId="4" xfId="5" applyFont="1" applyFill="1" applyBorder="1" applyAlignment="1">
      <alignment horizontal="center" vertical="center" wrapText="1"/>
    </xf>
    <xf numFmtId="0" fontId="33" fillId="13" borderId="62" xfId="5" applyFont="1" applyFill="1" applyBorder="1" applyAlignment="1">
      <alignment horizontal="center" vertical="center" wrapText="1"/>
    </xf>
    <xf numFmtId="0" fontId="5" fillId="2" borderId="23" xfId="8" applyFont="1" applyFill="1" applyBorder="1" applyAlignment="1">
      <alignment vertical="center" wrapText="1"/>
    </xf>
    <xf numFmtId="0" fontId="13" fillId="0" borderId="0" xfId="21" applyFont="1" applyAlignment="1">
      <alignment horizontal="justify" vertical="center"/>
    </xf>
    <xf numFmtId="0" fontId="138" fillId="2" borderId="0" xfId="0" applyFont="1" applyFill="1" applyBorder="1" applyAlignment="1">
      <alignment horizontal="center" vertical="center"/>
    </xf>
    <xf numFmtId="0" fontId="138" fillId="26" borderId="0" xfId="0" applyFont="1" applyFill="1" applyBorder="1" applyAlignment="1">
      <alignment horizontal="center" vertical="center"/>
    </xf>
    <xf numFmtId="0" fontId="5" fillId="2" borderId="42" xfId="5" applyFont="1" applyFill="1" applyBorder="1" applyAlignment="1">
      <alignment horizontal="left" vertical="center" wrapText="1"/>
    </xf>
    <xf numFmtId="0" fontId="5" fillId="2" borderId="38" xfId="5" applyFont="1" applyFill="1" applyBorder="1" applyAlignment="1">
      <alignment horizontal="left" vertical="center" wrapText="1"/>
    </xf>
    <xf numFmtId="0" fontId="97" fillId="0" borderId="79" xfId="22" applyFont="1" applyFill="1" applyBorder="1" applyAlignment="1">
      <alignment horizontal="left" vertical="center"/>
    </xf>
    <xf numFmtId="0" fontId="97" fillId="0" borderId="0" xfId="22" applyFont="1" applyFill="1" applyBorder="1" applyAlignment="1">
      <alignment horizontal="left" vertical="center"/>
    </xf>
    <xf numFmtId="0" fontId="5" fillId="2" borderId="0" xfId="5" applyFont="1" applyFill="1" applyBorder="1" applyAlignment="1">
      <alignment vertical="center" wrapText="1"/>
    </xf>
    <xf numFmtId="0" fontId="33" fillId="25" borderId="28" xfId="2" applyFont="1" applyFill="1" applyBorder="1" applyAlignment="1">
      <alignment horizontal="center" vertical="center" wrapText="1"/>
    </xf>
    <xf numFmtId="0" fontId="33" fillId="25" borderId="30" xfId="2" applyFont="1" applyFill="1" applyBorder="1" applyAlignment="1">
      <alignment horizontal="center" vertical="center" wrapText="1"/>
    </xf>
    <xf numFmtId="0" fontId="33" fillId="25" borderId="31" xfId="2" applyFont="1" applyFill="1" applyBorder="1" applyAlignment="1">
      <alignment horizontal="center" vertical="center" wrapText="1"/>
    </xf>
    <xf numFmtId="0" fontId="33" fillId="25" borderId="32" xfId="2" applyFont="1" applyFill="1" applyBorder="1" applyAlignment="1">
      <alignment horizontal="center" vertical="center" wrapText="1"/>
    </xf>
    <xf numFmtId="0" fontId="13" fillId="0" borderId="38" xfId="2" applyFont="1" applyBorder="1" applyAlignment="1">
      <alignment vertical="center" wrapText="1"/>
    </xf>
    <xf numFmtId="0" fontId="5" fillId="2" borderId="32" xfId="2" applyFont="1" applyFill="1" applyBorder="1" applyAlignment="1"/>
    <xf numFmtId="0" fontId="33" fillId="25" borderId="28" xfId="5" applyFont="1" applyFill="1" applyBorder="1" applyAlignment="1">
      <alignment horizontal="center" vertical="center" wrapText="1"/>
    </xf>
    <xf numFmtId="0" fontId="33" fillId="25" borderId="30" xfId="5" applyFont="1" applyFill="1" applyBorder="1" applyAlignment="1">
      <alignment horizontal="center" vertical="center" wrapText="1"/>
    </xf>
    <xf numFmtId="0" fontId="33" fillId="25" borderId="31" xfId="5" applyFont="1" applyFill="1" applyBorder="1" applyAlignment="1">
      <alignment horizontal="center" vertical="center" wrapText="1"/>
    </xf>
    <xf numFmtId="0" fontId="33" fillId="25" borderId="32" xfId="5" applyFont="1" applyFill="1" applyBorder="1" applyAlignment="1">
      <alignment horizontal="center" vertical="center" wrapText="1"/>
    </xf>
    <xf numFmtId="0" fontId="99" fillId="0" borderId="38" xfId="2" applyFont="1" applyBorder="1" applyAlignment="1">
      <alignment horizontal="left" vertical="center"/>
    </xf>
    <xf numFmtId="0" fontId="58" fillId="0" borderId="0" xfId="5" applyFont="1" applyBorder="1" applyAlignment="1">
      <alignment horizontal="left" vertical="center"/>
    </xf>
    <xf numFmtId="0" fontId="5" fillId="2" borderId="23" xfId="2" applyFont="1" applyFill="1" applyBorder="1" applyAlignment="1">
      <alignment horizontal="left" vertical="center" wrapText="1"/>
    </xf>
    <xf numFmtId="0" fontId="97" fillId="0" borderId="38" xfId="2" applyFont="1" applyBorder="1" applyAlignment="1">
      <alignment horizontal="left" vertical="center" wrapText="1"/>
    </xf>
    <xf numFmtId="0" fontId="20" fillId="0" borderId="0" xfId="24" applyFont="1" applyBorder="1" applyAlignment="1">
      <alignment horizontal="left" vertical="center"/>
    </xf>
    <xf numFmtId="0" fontId="8" fillId="25" borderId="4" xfId="2" applyFont="1" applyFill="1" applyBorder="1" applyAlignment="1">
      <alignment horizontal="center" vertical="center" wrapText="1"/>
    </xf>
    <xf numFmtId="0" fontId="8" fillId="25" borderId="4" xfId="5" applyFont="1" applyFill="1" applyBorder="1" applyAlignment="1">
      <alignment horizontal="center" vertical="center" wrapText="1"/>
    </xf>
    <xf numFmtId="0" fontId="13" fillId="0" borderId="38" xfId="2" applyFont="1" applyBorder="1" applyAlignment="1">
      <alignment horizontal="left"/>
    </xf>
    <xf numFmtId="0" fontId="5" fillId="2" borderId="48" xfId="5" applyFont="1" applyFill="1" applyBorder="1" applyAlignment="1">
      <alignment horizontal="left" vertical="center" wrapText="1"/>
    </xf>
    <xf numFmtId="0" fontId="23" fillId="0" borderId="51" xfId="0" applyFont="1" applyBorder="1" applyAlignment="1">
      <alignment horizontal="left" vertical="center" wrapText="1"/>
    </xf>
    <xf numFmtId="0" fontId="5" fillId="2" borderId="63" xfId="2" applyFont="1" applyFill="1" applyBorder="1" applyAlignment="1">
      <alignment vertical="center" wrapText="1"/>
    </xf>
    <xf numFmtId="0" fontId="5" fillId="2" borderId="64" xfId="2" applyFont="1" applyFill="1" applyBorder="1" applyAlignment="1">
      <alignment vertical="center" wrapText="1"/>
    </xf>
    <xf numFmtId="0" fontId="5" fillId="2" borderId="83" xfId="2" applyFont="1" applyFill="1" applyBorder="1" applyAlignment="1">
      <alignment vertical="center" wrapText="1"/>
    </xf>
    <xf numFmtId="0" fontId="5" fillId="2" borderId="65" xfId="2" applyFont="1" applyFill="1" applyBorder="1" applyAlignment="1">
      <alignment vertical="center" wrapText="1"/>
    </xf>
    <xf numFmtId="0" fontId="13" fillId="0" borderId="0" xfId="6" applyFont="1" applyAlignment="1">
      <alignment vertical="center" wrapText="1"/>
    </xf>
    <xf numFmtId="0" fontId="8" fillId="3" borderId="84" xfId="2" applyFont="1" applyFill="1" applyBorder="1" applyAlignment="1">
      <alignment horizontal="center" vertical="center" wrapText="1"/>
    </xf>
    <xf numFmtId="0" fontId="8" fillId="3" borderId="85" xfId="2" applyFont="1" applyFill="1" applyBorder="1" applyAlignment="1">
      <alignment horizontal="center" vertical="center" wrapText="1"/>
    </xf>
    <xf numFmtId="0" fontId="8" fillId="3" borderId="86" xfId="2" applyFont="1" applyFill="1" applyBorder="1" applyAlignment="1">
      <alignment horizontal="center" vertical="center" wrapText="1"/>
    </xf>
    <xf numFmtId="0" fontId="8" fillId="3" borderId="66" xfId="2" applyFont="1" applyFill="1" applyBorder="1" applyAlignment="1">
      <alignment horizontal="center" vertical="center" wrapText="1"/>
    </xf>
    <xf numFmtId="0" fontId="8" fillId="3" borderId="83" xfId="2" applyFont="1" applyFill="1" applyBorder="1" applyAlignment="1">
      <alignment horizontal="center" vertical="center" wrapText="1"/>
    </xf>
    <xf numFmtId="0" fontId="8" fillId="3" borderId="44" xfId="2" applyFont="1" applyFill="1" applyBorder="1" applyAlignment="1">
      <alignment horizontal="center" vertical="center" wrapText="1"/>
    </xf>
    <xf numFmtId="0" fontId="8" fillId="3" borderId="87" xfId="2" applyFont="1" applyFill="1" applyBorder="1" applyAlignment="1">
      <alignment horizontal="center" vertical="center" wrapText="1"/>
    </xf>
    <xf numFmtId="0" fontId="5" fillId="2" borderId="78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 wrapText="1"/>
    </xf>
    <xf numFmtId="0" fontId="13" fillId="0" borderId="76" xfId="6" applyFont="1" applyBorder="1" applyAlignment="1">
      <alignment horizontal="left" vertical="top" wrapText="1"/>
    </xf>
    <xf numFmtId="0" fontId="5" fillId="2" borderId="52" xfId="2" applyFont="1" applyFill="1" applyBorder="1" applyAlignment="1">
      <alignment horizontal="left" vertical="center" wrapText="1"/>
    </xf>
    <xf numFmtId="0" fontId="5" fillId="2" borderId="53" xfId="2" applyFont="1" applyFill="1" applyBorder="1" applyAlignment="1">
      <alignment horizontal="left" vertical="center" wrapText="1"/>
    </xf>
    <xf numFmtId="0" fontId="5" fillId="2" borderId="71" xfId="5" applyFont="1" applyFill="1" applyBorder="1" applyAlignment="1">
      <alignment horizontal="left" vertical="center" wrapText="1"/>
    </xf>
    <xf numFmtId="0" fontId="5" fillId="2" borderId="72" xfId="5" applyFont="1" applyFill="1" applyBorder="1" applyAlignment="1">
      <alignment horizontal="left" vertical="center" wrapText="1"/>
    </xf>
    <xf numFmtId="0" fontId="20" fillId="0" borderId="0" xfId="2" applyFont="1" applyAlignment="1">
      <alignment horizontal="left" vertical="top" wrapText="1"/>
    </xf>
    <xf numFmtId="0" fontId="8" fillId="48" borderId="20" xfId="22" applyFont="1" applyFill="1" applyBorder="1" applyAlignment="1">
      <alignment horizontal="center" vertical="center" wrapText="1"/>
    </xf>
    <xf numFmtId="0" fontId="8" fillId="48" borderId="13" xfId="22" applyFont="1" applyFill="1" applyBorder="1" applyAlignment="1">
      <alignment horizontal="center" vertical="center" wrapText="1"/>
    </xf>
    <xf numFmtId="0" fontId="8" fillId="48" borderId="19" xfId="22" applyFont="1" applyFill="1" applyBorder="1" applyAlignment="1">
      <alignment horizontal="center" vertical="center" wrapText="1"/>
    </xf>
    <xf numFmtId="0" fontId="8" fillId="48" borderId="17" xfId="22" applyFont="1" applyFill="1" applyBorder="1" applyAlignment="1">
      <alignment horizontal="center" vertical="center" wrapText="1"/>
    </xf>
    <xf numFmtId="0" fontId="8" fillId="48" borderId="90" xfId="2" applyFont="1" applyFill="1" applyBorder="1" applyAlignment="1">
      <alignment horizontal="center" vertical="center" wrapText="1"/>
    </xf>
    <xf numFmtId="0" fontId="8" fillId="48" borderId="66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vertical="center" wrapText="1"/>
    </xf>
    <xf numFmtId="0" fontId="5" fillId="2" borderId="31" xfId="2" applyFont="1" applyFill="1" applyBorder="1" applyAlignment="1">
      <alignment vertical="center" wrapText="1"/>
    </xf>
    <xf numFmtId="0" fontId="8" fillId="3" borderId="33" xfId="2" applyFont="1" applyFill="1" applyBorder="1" applyAlignment="1">
      <alignment horizontal="center" vertical="center" wrapText="1"/>
    </xf>
    <xf numFmtId="0" fontId="8" fillId="3" borderId="37" xfId="2" applyFont="1" applyFill="1" applyBorder="1" applyAlignment="1">
      <alignment horizontal="center" vertical="center" wrapText="1"/>
    </xf>
    <xf numFmtId="0" fontId="8" fillId="3" borderId="30" xfId="2" quotePrefix="1" applyFont="1" applyFill="1" applyBorder="1" applyAlignment="1">
      <alignment horizontal="center" vertical="center"/>
    </xf>
    <xf numFmtId="0" fontId="8" fillId="3" borderId="31" xfId="2" quotePrefix="1" applyFont="1" applyFill="1" applyBorder="1" applyAlignment="1">
      <alignment horizontal="center" vertical="center"/>
    </xf>
    <xf numFmtId="0" fontId="8" fillId="3" borderId="32" xfId="2" quotePrefix="1" applyFont="1" applyFill="1" applyBorder="1" applyAlignment="1">
      <alignment horizontal="center" vertical="center"/>
    </xf>
    <xf numFmtId="0" fontId="8" fillId="3" borderId="30" xfId="2" quotePrefix="1" applyFont="1" applyFill="1" applyBorder="1" applyAlignment="1">
      <alignment horizontal="center" vertical="center" wrapText="1"/>
    </xf>
    <xf numFmtId="0" fontId="8" fillId="3" borderId="31" xfId="2" quotePrefix="1" applyFont="1" applyFill="1" applyBorder="1" applyAlignment="1">
      <alignment horizontal="center" vertical="center" wrapText="1"/>
    </xf>
    <xf numFmtId="0" fontId="109" fillId="2" borderId="23" xfId="5" applyFont="1" applyFill="1" applyBorder="1" applyAlignment="1">
      <alignment vertical="center" wrapText="1"/>
    </xf>
    <xf numFmtId="0" fontId="15" fillId="0" borderId="0" xfId="6" applyFont="1" applyBorder="1" applyAlignment="1">
      <alignment horizontal="left" vertical="center" wrapText="1"/>
    </xf>
    <xf numFmtId="0" fontId="15" fillId="0" borderId="0" xfId="6" applyFont="1" applyBorder="1" applyAlignment="1">
      <alignment vertical="center" wrapText="1"/>
    </xf>
    <xf numFmtId="0" fontId="111" fillId="0" borderId="74" xfId="27" applyFont="1" applyBorder="1" applyAlignment="1">
      <alignment horizontal="center" vertical="center" wrapText="1"/>
    </xf>
    <xf numFmtId="0" fontId="154" fillId="0" borderId="0" xfId="27" applyFont="1" applyAlignment="1">
      <alignment vertical="center" wrapText="1"/>
    </xf>
    <xf numFmtId="0" fontId="154" fillId="0" borderId="0" xfId="27" applyFont="1" applyAlignment="1">
      <alignment vertical="center"/>
    </xf>
    <xf numFmtId="0" fontId="13" fillId="0" borderId="42" xfId="5" applyFont="1" applyFill="1" applyBorder="1" applyAlignment="1">
      <alignment horizontal="left" vertical="center" wrapText="1"/>
    </xf>
    <xf numFmtId="0" fontId="13" fillId="0" borderId="38" xfId="5" applyFont="1" applyFill="1" applyBorder="1" applyAlignment="1">
      <alignment horizontal="left" vertical="center"/>
    </xf>
    <xf numFmtId="169" fontId="26" fillId="0" borderId="0" xfId="26" applyNumberFormat="1" applyFont="1" applyFill="1" applyBorder="1" applyAlignment="1">
      <alignment horizontal="left" vertical="top"/>
    </xf>
    <xf numFmtId="169" fontId="36" fillId="0" borderId="0" xfId="26" applyNumberFormat="1" applyFont="1" applyFill="1" applyBorder="1" applyAlignment="1">
      <alignment horizontal="left" vertical="top"/>
    </xf>
    <xf numFmtId="0" fontId="51" fillId="4" borderId="59" xfId="5" applyFont="1" applyFill="1" applyBorder="1" applyAlignment="1">
      <alignment horizontal="left" vertical="center"/>
    </xf>
    <xf numFmtId="0" fontId="51" fillId="4" borderId="4" xfId="5" applyFont="1" applyFill="1" applyBorder="1" applyAlignment="1">
      <alignment horizontal="left" vertical="center"/>
    </xf>
    <xf numFmtId="0" fontId="51" fillId="4" borderId="60" xfId="5" applyFont="1" applyFill="1" applyBorder="1" applyAlignment="1">
      <alignment horizontal="left" vertical="center"/>
    </xf>
    <xf numFmtId="0" fontId="8" fillId="3" borderId="57" xfId="5" applyFont="1" applyFill="1" applyBorder="1" applyAlignment="1">
      <alignment horizontal="center" vertical="center" wrapText="1"/>
    </xf>
    <xf numFmtId="0" fontId="20" fillId="0" borderId="0" xfId="6" applyFont="1" applyAlignment="1">
      <alignment horizontal="left" vertical="center" wrapText="1"/>
    </xf>
    <xf numFmtId="0" fontId="5" fillId="2" borderId="43" xfId="5" applyFont="1" applyFill="1" applyBorder="1" applyAlignment="1">
      <alignment horizontal="left" vertical="center" wrapText="1"/>
    </xf>
    <xf numFmtId="0" fontId="8" fillId="3" borderId="56" xfId="5" applyFont="1" applyFill="1" applyBorder="1" applyAlignment="1">
      <alignment horizontal="center" vertical="center" wrapText="1"/>
    </xf>
    <xf numFmtId="0" fontId="8" fillId="3" borderId="59" xfId="5" applyFont="1" applyFill="1" applyBorder="1" applyAlignment="1">
      <alignment horizontal="center" vertical="center" wrapText="1"/>
    </xf>
    <xf numFmtId="0" fontId="8" fillId="3" borderId="58" xfId="5" applyFont="1" applyFill="1" applyBorder="1" applyAlignment="1">
      <alignment horizontal="center" vertical="center" wrapText="1"/>
    </xf>
    <xf numFmtId="0" fontId="8" fillId="3" borderId="28" xfId="5" applyFont="1" applyFill="1" applyBorder="1" applyAlignment="1">
      <alignment horizontal="center" vertical="center" wrapText="1"/>
    </xf>
    <xf numFmtId="0" fontId="13" fillId="0" borderId="38" xfId="2" applyFont="1" applyBorder="1" applyAlignment="1">
      <alignment horizontal="left" vertical="center" wrapText="1"/>
    </xf>
    <xf numFmtId="0" fontId="26" fillId="0" borderId="0" xfId="2" applyFont="1" applyAlignment="1">
      <alignment horizontal="justify"/>
    </xf>
    <xf numFmtId="0" fontId="13" fillId="0" borderId="0" xfId="2" applyFont="1" applyAlignment="1">
      <alignment horizontal="justify"/>
    </xf>
    <xf numFmtId="0" fontId="5" fillId="2" borderId="14" xfId="6" applyFont="1" applyFill="1" applyBorder="1" applyAlignment="1">
      <alignment horizontal="left" vertical="center" wrapText="1"/>
    </xf>
    <xf numFmtId="0" fontId="5" fillId="2" borderId="88" xfId="6" applyFont="1" applyFill="1" applyBorder="1" applyAlignment="1">
      <alignment horizontal="left" vertical="center" wrapText="1"/>
    </xf>
    <xf numFmtId="0" fontId="8" fillId="3" borderId="18" xfId="6" applyFont="1" applyFill="1" applyBorder="1" applyAlignment="1">
      <alignment horizontal="center" vertical="center"/>
    </xf>
    <xf numFmtId="0" fontId="8" fillId="3" borderId="20" xfId="6" applyFont="1" applyFill="1" applyBorder="1" applyAlignment="1">
      <alignment horizontal="center" vertical="center" wrapText="1"/>
    </xf>
    <xf numFmtId="0" fontId="8" fillId="3" borderId="13" xfId="6" applyFont="1" applyFill="1" applyBorder="1" applyAlignment="1">
      <alignment horizontal="center" vertical="center" wrapText="1"/>
    </xf>
    <xf numFmtId="0" fontId="150" fillId="52" borderId="29" xfId="0" applyFont="1" applyFill="1" applyBorder="1" applyAlignment="1">
      <alignment horizontal="center" vertical="center" wrapText="1"/>
    </xf>
    <xf numFmtId="0" fontId="150" fillId="52" borderId="92" xfId="0" applyFont="1" applyFill="1" applyBorder="1" applyAlignment="1">
      <alignment horizontal="center" vertical="center" wrapText="1"/>
    </xf>
    <xf numFmtId="0" fontId="150" fillId="52" borderId="91" xfId="0" applyFont="1" applyFill="1" applyBorder="1" applyAlignment="1">
      <alignment horizontal="center" vertical="center" wrapText="1"/>
    </xf>
    <xf numFmtId="0" fontId="150" fillId="52" borderId="0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117" fillId="0" borderId="29" xfId="2" applyFont="1" applyBorder="1" applyAlignment="1">
      <alignment horizontal="left" vertical="center" wrapText="1"/>
    </xf>
    <xf numFmtId="0" fontId="117" fillId="7" borderId="29" xfId="2" applyFont="1" applyFill="1" applyBorder="1" applyAlignment="1">
      <alignment horizontal="left" vertical="center" wrapText="1"/>
    </xf>
    <xf numFmtId="0" fontId="15" fillId="0" borderId="0" xfId="30" applyFont="1" applyBorder="1" applyAlignment="1">
      <alignment horizontal="left"/>
    </xf>
    <xf numFmtId="0" fontId="15" fillId="0" borderId="0" xfId="30" applyFont="1" applyAlignment="1">
      <alignment horizontal="left"/>
    </xf>
    <xf numFmtId="0" fontId="15" fillId="0" borderId="0" xfId="30" applyFont="1" applyAlignment="1">
      <alignment horizontal="left" vertical="center"/>
    </xf>
    <xf numFmtId="0" fontId="118" fillId="35" borderId="4" xfId="30" applyFont="1" applyFill="1" applyBorder="1" applyAlignment="1">
      <alignment horizontal="center" vertical="center"/>
    </xf>
    <xf numFmtId="0" fontId="8" fillId="36" borderId="4" xfId="22" applyFont="1" applyFill="1" applyBorder="1" applyAlignment="1">
      <alignment horizontal="center" vertical="center" wrapText="1"/>
    </xf>
    <xf numFmtId="187" fontId="103" fillId="34" borderId="4" xfId="25" applyNumberFormat="1" applyFont="1" applyFill="1" applyBorder="1" applyAlignment="1">
      <alignment horizontal="center" vertical="center" wrapText="1"/>
    </xf>
    <xf numFmtId="0" fontId="118" fillId="20" borderId="4" xfId="30" applyFont="1" applyFill="1" applyBorder="1" applyAlignment="1">
      <alignment horizontal="center" vertical="center"/>
    </xf>
    <xf numFmtId="187" fontId="118" fillId="20" borderId="4" xfId="25" applyNumberFormat="1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/>
    </xf>
    <xf numFmtId="0" fontId="40" fillId="0" borderId="0" xfId="6" applyFont="1" applyFill="1" applyBorder="1" applyAlignment="1">
      <alignment horizontal="center" vertical="center" wrapText="1" readingOrder="1"/>
    </xf>
    <xf numFmtId="0" fontId="66" fillId="0" borderId="0" xfId="6" applyFont="1" applyFill="1" applyBorder="1" applyAlignment="1">
      <alignment horizontal="center" vertical="top" wrapText="1" readingOrder="1"/>
    </xf>
    <xf numFmtId="167" fontId="66" fillId="0" borderId="0" xfId="6" applyNumberFormat="1" applyFont="1" applyFill="1" applyBorder="1" applyAlignment="1">
      <alignment horizontal="center" vertical="top" wrapText="1" readingOrder="1"/>
    </xf>
    <xf numFmtId="183" fontId="66" fillId="0" borderId="0" xfId="6" applyNumberFormat="1" applyFont="1" applyFill="1" applyBorder="1" applyAlignment="1">
      <alignment horizontal="center" vertical="top" wrapText="1" readingOrder="1"/>
    </xf>
    <xf numFmtId="168" fontId="66" fillId="0" borderId="0" xfId="1" applyNumberFormat="1" applyFont="1" applyFill="1" applyBorder="1" applyAlignment="1">
      <alignment horizontal="center" vertical="top" wrapText="1" readingOrder="1"/>
    </xf>
    <xf numFmtId="164" fontId="66" fillId="0" borderId="0" xfId="6" applyNumberFormat="1" applyFont="1" applyFill="1" applyBorder="1" applyAlignment="1">
      <alignment horizontal="center" vertical="top" wrapText="1" readingOrder="1"/>
    </xf>
    <xf numFmtId="0" fontId="56" fillId="0" borderId="0" xfId="10" applyFont="1" applyFill="1" applyBorder="1" applyAlignment="1">
      <alignment horizontal="center" vertical="center" wrapText="1"/>
    </xf>
    <xf numFmtId="187" fontId="56" fillId="0" borderId="0" xfId="13" applyNumberFormat="1" applyFont="1" applyFill="1" applyBorder="1" applyAlignment="1">
      <alignment horizontal="center" vertical="center" wrapText="1"/>
    </xf>
    <xf numFmtId="0" fontId="33" fillId="0" borderId="0" xfId="8" applyFont="1" applyFill="1" applyAlignment="1">
      <alignment vertical="center"/>
    </xf>
    <xf numFmtId="0" fontId="33" fillId="0" borderId="0" xfId="8" applyFont="1" applyAlignment="1">
      <alignment vertical="center"/>
    </xf>
    <xf numFmtId="0" fontId="33" fillId="0" borderId="0" xfId="13" applyNumberFormat="1" applyFont="1" applyFill="1" applyBorder="1" applyAlignment="1">
      <alignment horizontal="left" vertical="center" wrapText="1" indent="1"/>
    </xf>
    <xf numFmtId="183" fontId="33" fillId="0" borderId="0" xfId="13" applyNumberFormat="1" applyFont="1" applyFill="1" applyBorder="1" applyAlignment="1">
      <alignment horizontal="right" vertical="center" wrapText="1" indent="1"/>
    </xf>
    <xf numFmtId="166" fontId="70" fillId="0" borderId="0" xfId="3" applyNumberFormat="1" applyFont="1" applyFill="1" applyBorder="1" applyAlignment="1">
      <alignment horizontal="center" vertical="center" wrapText="1"/>
    </xf>
    <xf numFmtId="183" fontId="33" fillId="0" borderId="0" xfId="8" applyNumberFormat="1" applyFont="1" applyAlignment="1">
      <alignment vertical="center"/>
    </xf>
    <xf numFmtId="0" fontId="33" fillId="0" borderId="0" xfId="13" applyNumberFormat="1" applyFont="1" applyFill="1" applyBorder="1" applyAlignment="1">
      <alignment horizontal="left" vertical="center" indent="1"/>
    </xf>
    <xf numFmtId="183" fontId="33" fillId="0" borderId="0" xfId="13" applyNumberFormat="1" applyFont="1" applyFill="1" applyBorder="1" applyAlignment="1">
      <alignment horizontal="right" vertical="center" indent="1"/>
    </xf>
    <xf numFmtId="0" fontId="33" fillId="0" borderId="0" xfId="10" applyFont="1" applyFill="1" applyBorder="1" applyAlignment="1">
      <alignment horizontal="center" vertical="center" wrapText="1"/>
    </xf>
    <xf numFmtId="166" fontId="69" fillId="0" borderId="0" xfId="3" applyNumberFormat="1" applyFont="1" applyFill="1" applyBorder="1" applyAlignment="1">
      <alignment horizontal="center" vertical="center" wrapText="1"/>
    </xf>
    <xf numFmtId="0" fontId="13" fillId="0" borderId="0" xfId="24" applyFont="1" applyBorder="1" applyAlignment="1">
      <alignment vertical="center"/>
    </xf>
    <xf numFmtId="0" fontId="8" fillId="2" borderId="0" xfId="2" applyFont="1" applyFill="1" applyAlignment="1">
      <alignment horizontal="center"/>
    </xf>
    <xf numFmtId="0" fontId="33" fillId="2" borderId="0" xfId="2" applyFont="1" applyFill="1"/>
    <xf numFmtId="198" fontId="33" fillId="2" borderId="0" xfId="2" applyNumberFormat="1" applyFont="1" applyFill="1"/>
    <xf numFmtId="10" fontId="33" fillId="2" borderId="0" xfId="2" applyNumberFormat="1" applyFont="1" applyFill="1"/>
    <xf numFmtId="198" fontId="33" fillId="2" borderId="0" xfId="0" applyNumberFormat="1" applyFont="1" applyFill="1"/>
    <xf numFmtId="9" fontId="33" fillId="2" borderId="0" xfId="0" applyNumberFormat="1" applyFont="1" applyFill="1"/>
    <xf numFmtId="198" fontId="8" fillId="2" borderId="0" xfId="0" applyNumberFormat="1" applyFont="1" applyFill="1"/>
    <xf numFmtId="9" fontId="8" fillId="2" borderId="0" xfId="0" applyNumberFormat="1" applyFont="1" applyFill="1"/>
    <xf numFmtId="0" fontId="109" fillId="2" borderId="23" xfId="2" applyFont="1" applyFill="1" applyBorder="1" applyAlignment="1">
      <alignment vertical="center" wrapText="1"/>
    </xf>
    <xf numFmtId="0" fontId="66" fillId="0" borderId="0" xfId="0" applyNumberFormat="1" applyFont="1" applyFill="1" applyBorder="1" applyAlignment="1" applyProtection="1">
      <alignment vertical="center"/>
    </xf>
    <xf numFmtId="198" fontId="66" fillId="0" borderId="0" xfId="0" applyNumberFormat="1" applyFont="1" applyFill="1" applyBorder="1" applyAlignment="1" applyProtection="1"/>
    <xf numFmtId="0" fontId="66" fillId="0" borderId="0" xfId="0" applyNumberFormat="1" applyFont="1" applyFill="1" applyBorder="1" applyAlignment="1" applyProtection="1"/>
    <xf numFmtId="0" fontId="40" fillId="0" borderId="0" xfId="2" applyFont="1" applyFill="1" applyAlignment="1">
      <alignment vertical="center"/>
    </xf>
    <xf numFmtId="0" fontId="66" fillId="0" borderId="0" xfId="2" applyFont="1" applyFill="1"/>
    <xf numFmtId="0" fontId="40" fillId="0" borderId="0" xfId="2" applyFont="1" applyFill="1" applyBorder="1" applyAlignment="1">
      <alignment horizontal="center" vertical="center"/>
    </xf>
    <xf numFmtId="0" fontId="66" fillId="0" borderId="0" xfId="2" applyFont="1" applyFill="1" applyBorder="1" applyAlignment="1">
      <alignment vertical="center"/>
    </xf>
    <xf numFmtId="203" fontId="66" fillId="0" borderId="0" xfId="26" applyNumberFormat="1" applyFont="1" applyFill="1" applyBorder="1"/>
    <xf numFmtId="198" fontId="66" fillId="0" borderId="0" xfId="2" applyNumberFormat="1" applyFont="1" applyFill="1" applyBorder="1"/>
    <xf numFmtId="0" fontId="66" fillId="0" borderId="0" xfId="2" applyFont="1" applyFill="1" applyAlignment="1">
      <alignment vertical="center"/>
    </xf>
    <xf numFmtId="203" fontId="66" fillId="0" borderId="0" xfId="1" applyNumberFormat="1" applyFont="1" applyFill="1"/>
    <xf numFmtId="198" fontId="33" fillId="0" borderId="0" xfId="2" applyNumberFormat="1" applyFont="1" applyFill="1"/>
    <xf numFmtId="0" fontId="100" fillId="0" borderId="0" xfId="0" applyFont="1"/>
  </cellXfs>
  <cellStyles count="38">
    <cellStyle name="Millares" xfId="1" builtinId="3"/>
    <cellStyle name="Millares 11" xfId="26"/>
    <cellStyle name="Millares 12" xfId="13"/>
    <cellStyle name="Millares 2" xfId="4"/>
    <cellStyle name="Millares 2 2" xfId="29"/>
    <cellStyle name="Millares 3" xfId="34"/>
    <cellStyle name="Millares 3 2" xfId="36"/>
    <cellStyle name="Millares 3 4 3" xfId="12"/>
    <cellStyle name="Millares 5 4" xfId="14"/>
    <cellStyle name="Millares_anexo 1 resumen subsector 2004 2" xfId="25"/>
    <cellStyle name="Millares_METAS DE TRATAMIENTO 2001-2008 (jun 05)" xfId="23"/>
    <cellStyle name="Normal" xfId="0" builtinId="0"/>
    <cellStyle name="Normal 2" xfId="2"/>
    <cellStyle name="Normal 2 2" xfId="6"/>
    <cellStyle name="Normal 2 3" xfId="20"/>
    <cellStyle name="Normal 3" xfId="5"/>
    <cellStyle name="Normal 4" xfId="18"/>
    <cellStyle name="Normal 5" xfId="21"/>
    <cellStyle name="Normal 5 4" xfId="15"/>
    <cellStyle name="Normal 6" xfId="27"/>
    <cellStyle name="Normal 7" xfId="33"/>
    <cellStyle name="Normal 7 2" xfId="35"/>
    <cellStyle name="Normal 8" xfId="37"/>
    <cellStyle name="Normal 8 3" xfId="7"/>
    <cellStyle name="Normal 9" xfId="16"/>
    <cellStyle name="Normal_00-06 obras" xfId="22"/>
    <cellStyle name="Normal_Anexos 1-9 DSAPAS 2004 final" xfId="30"/>
    <cellStyle name="Normal_cierre PTO 2002 inf subsector" xfId="28"/>
    <cellStyle name="Normal_CONAPO_95" xfId="19"/>
    <cellStyle name="Normal_cuadro 3 12" xfId="24"/>
    <cellStyle name="Normal_estados" xfId="10"/>
    <cellStyle name="Normal_graficas coberturas AP ALC 2005" xfId="8"/>
    <cellStyle name="Normal_Libro1" xfId="11"/>
    <cellStyle name="Normal_m2ital" xfId="9"/>
    <cellStyle name="Porcentaje" xfId="32" builtinId="5"/>
    <cellStyle name="Porcentaje 2" xfId="3"/>
    <cellStyle name="Porcentual 3 4 3" xfId="17"/>
    <cellStyle name="Porcentual 5 2" xfId="31"/>
  </cellStyles>
  <dxfs count="201">
    <dxf>
      <numFmt numFmtId="213" formatCode="###\ ##0___);\-\ ###\ ##0___)"/>
    </dxf>
    <dxf>
      <numFmt numFmtId="213" formatCode="###\ ##0___);\-\ ###\ ##0___)"/>
    </dxf>
    <dxf>
      <numFmt numFmtId="213" formatCode="###\ ##0___);\-\ ###\ ##0___)"/>
    </dxf>
    <dxf>
      <numFmt numFmtId="214" formatCode="###\ ##0___);\-\ ###\ ##0.___)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numFmt numFmtId="1" formatCode="0"/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numFmt numFmtId="1" formatCode="0"/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numFmt numFmtId="1" formatCode="0"/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numFmt numFmtId="1" formatCode="0"/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numFmt numFmtId="1" formatCode="0"/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numFmt numFmtId="1" formatCode="0"/>
    </dxf>
    <dxf>
      <numFmt numFmtId="1" formatCode="0"/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numFmt numFmtId="1" formatCode="0"/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9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0"/>
        <name val="Soberana Texto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12"/>
        </left>
        <right style="thin">
          <color indexed="1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0"/>
        <name val="Soberana Texto"/>
        <scheme val="none"/>
      </font>
      <numFmt numFmtId="198" formatCode="#\ 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oberana Texto"/>
        <scheme val="none"/>
      </font>
      <numFmt numFmtId="198" formatCode="#\ 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oberana Texto"/>
        <scheme val="none"/>
      </font>
      <numFmt numFmtId="203" formatCode="###\ ##0_);\-\ ###\ ##0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oberana Texto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oberana Texto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oberana Texto"/>
        <scheme val="none"/>
      </font>
      <numFmt numFmtId="13" formatCode="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oberana Texto"/>
        <scheme val="none"/>
      </font>
      <numFmt numFmtId="198" formatCode="#\ 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oberana Texto"/>
        <scheme val="none"/>
      </font>
      <numFmt numFmtId="172" formatCode="_(* #\ ##0.0_);_(* \(#\ ##0.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0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0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0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berana Texto"/>
        <scheme val="none"/>
      </font>
      <numFmt numFmtId="183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berana Texto"/>
        <scheme val="none"/>
      </font>
      <numFmt numFmtId="183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berana Tex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berana Texto"/>
        <scheme val="none"/>
      </font>
      <numFmt numFmtId="168" formatCode="_-* #,##0.0_-;\-* #,##0.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berana Texto"/>
        <scheme val="none"/>
      </font>
      <numFmt numFmtId="183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berana Texto"/>
        <scheme val="none"/>
      </font>
      <numFmt numFmtId="183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oberana Tex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Soberana Text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76" formatCode="#\ 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numFmt numFmtId="176" formatCode="#\ 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Soberana Texto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Soberana Texto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rgb="FFD8C57E"/>
        </patternFill>
      </fill>
    </dxf>
    <dxf>
      <fill>
        <patternFill>
          <bgColor rgb="FFDAE8FA"/>
        </patternFill>
      </fill>
    </dxf>
    <dxf>
      <fill>
        <patternFill>
          <bgColor rgb="FFC1FADC"/>
        </patternFill>
      </fill>
    </dxf>
    <dxf>
      <fill>
        <patternFill>
          <bgColor rgb="FFDEDEDE"/>
        </patternFill>
      </fill>
    </dxf>
    <dxf>
      <fill>
        <patternFill>
          <bgColor rgb="FFD8C57E"/>
        </patternFill>
      </fill>
    </dxf>
  </dxfs>
  <tableStyles count="5" defaultTableStyle="TableStyleMedium2" defaultPivotStyle="PivotStyleMedium9">
    <tableStyle name="Estilo de tabla 1" pivot="0" count="1">
      <tableStyleElement type="secondRowStripe" dxfId="200"/>
    </tableStyle>
    <tableStyle name="Estilo de tabla 2" pivot="0" count="1">
      <tableStyleElement type="secondRowStripe" dxfId="199"/>
    </tableStyle>
    <tableStyle name="Estilo de tabla 3" pivot="0" count="1">
      <tableStyleElement type="secondRowStripe" dxfId="198"/>
    </tableStyle>
    <tableStyle name="Estilo de tabla 4" pivot="0" count="1">
      <tableStyleElement type="secondRowStripe" dxfId="197"/>
    </tableStyle>
    <tableStyle name="Estilo de tabla 6" pivot="0" count="1">
      <tableStyleElement type="secondRowStripe" dxfId="196"/>
    </tableStyle>
  </tableStyles>
  <colors>
    <mruColors>
      <color rgb="FF996600"/>
      <color rgb="FFFFFF00"/>
      <color rgb="FF6600FF"/>
      <color rgb="FF663300"/>
      <color rgb="FF6FDEDB"/>
      <color rgb="FF009999"/>
      <color rgb="FFD8C57E"/>
      <color rgb="FFCC9900"/>
      <color rgb="FF339966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.xml"/><Relationship Id="rId108" Type="http://schemas.openxmlformats.org/officeDocument/2006/relationships/theme" Target="theme/theme1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gi_1!$C$33</c:f>
              <c:strCache>
                <c:ptCount val="1"/>
                <c:pt idx="0">
                  <c:v>Caudal</c:v>
                </c:pt>
              </c:strCache>
            </c:strRef>
          </c:tx>
          <c:spPr>
            <a:ln w="12700"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70C0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2">
                  <a:lumMod val="9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5585958963785418"/>
                  <c:y val="0.12684497547726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148665190844764"/>
                  <c:y val="-0.1674512535798976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Soberana Texto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gi_1!$B$34:$B$36</c:f>
              <c:strCache>
                <c:ptCount val="3"/>
                <c:pt idx="0">
                  <c:v>Potabilizado</c:v>
                </c:pt>
                <c:pt idx="1">
                  <c:v>Desinfectado</c:v>
                </c:pt>
                <c:pt idx="2">
                  <c:v>Sin tratamiento</c:v>
                </c:pt>
              </c:strCache>
            </c:strRef>
          </c:cat>
          <c:val>
            <c:numRef>
              <c:f>gi_1!$C$34:$C$36</c:f>
              <c:numCache>
                <c:formatCode>General</c:formatCode>
                <c:ptCount val="3"/>
                <c:pt idx="0">
                  <c:v>96.3</c:v>
                </c:pt>
                <c:pt idx="1">
                  <c:v>232.09999999999997</c:v>
                </c:pt>
                <c:pt idx="2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796301478917673E-2"/>
          <c:y val="0.84975002725298332"/>
          <c:w val="0.92224756472303182"/>
          <c:h val="0.11191131460005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berana Texto" panose="02000000000000000000" pitchFamily="50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berana Sans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Total: 34.2</a:t>
            </a:r>
          </a:p>
        </c:rich>
      </c:tx>
      <c:layout>
        <c:manualLayout>
          <c:xMode val="edge"/>
          <c:yMode val="edge"/>
          <c:x val="0.39455151862362381"/>
          <c:y val="5.01474836113556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94697363337197"/>
          <c:y val="0.16431555774211473"/>
          <c:w val="0.73992918423709919"/>
          <c:h val="0.704694313210848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798DF"/>
              </a:solidFill>
            </c:spPr>
          </c:dPt>
          <c:dPt>
            <c:idx val="1"/>
            <c:bubble3D val="0"/>
            <c:spPr>
              <a:solidFill>
                <a:srgbClr val="007934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Pt>
            <c:idx val="4"/>
            <c:bubble3D val="0"/>
            <c:spPr>
              <a:solidFill>
                <a:srgbClr val="FE003C"/>
              </a:solidFill>
            </c:spPr>
          </c:dPt>
          <c:dLbls>
            <c:dLbl>
              <c:idx val="0"/>
              <c:layout>
                <c:manualLayout>
                  <c:x val="-0.22100981032193312"/>
                  <c:y val="-1.8978174520891174E-2"/>
                </c:manualLayout>
              </c:layout>
              <c:tx>
                <c:rich>
                  <a:bodyPr/>
                  <a:lstStyle/>
                  <a:p>
                    <a:fld id="{CDDD858A-86B3-4CC1-9B80-7EC3E6ECC0C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 </a:t>
                    </a:r>
                    <a:fld id="{2027E321-F6FA-4A6F-8A95-4A92C6F5830A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- </a:t>
                    </a:r>
                    <a:fld id="{CECA7002-A99A-4D99-8334-C67A330BA2CB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-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5339160538875851"/>
                  <c:y val="-0.2186346316566693"/>
                </c:manualLayout>
              </c:layout>
              <c:tx>
                <c:rich>
                  <a:bodyPr/>
                  <a:lstStyle/>
                  <a:p>
                    <a:fld id="{937E9099-54BE-437D-B226-FF86AE43650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 </a:t>
                    </a:r>
                    <a:fld id="{456B66CC-EEFE-4661-90AA-AA78EE94851E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- </a:t>
                    </a:r>
                    <a:fld id="{BAA7E1EA-BA6C-4421-BABB-C91A0168AA2C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-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8114499646934995"/>
                  <c:y val="7.8554830857666208E-2"/>
                </c:manualLayout>
              </c:layout>
              <c:tx>
                <c:rich>
                  <a:bodyPr/>
                  <a:lstStyle/>
                  <a:p>
                    <a:fld id="{F3B77B24-928D-4C13-B6EE-4E2EAF4FBFA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 </a:t>
                    </a:r>
                    <a:fld id="{8003387B-8584-4F5F-9706-E44F37CEFB43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- </a:t>
                    </a:r>
                    <a:fld id="{75254CA2-9694-4859-BBF4-157204686A32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-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4.8954794356289182E-2"/>
                  <c:y val="0.20886599792296276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ysClr val="windowText" lastClr="000000"/>
                        </a:solidFill>
                      </a:defRPr>
                    </a:pPr>
                    <a:fld id="{58399470-B037-4E9F-925D-B107F1B73793}" type="CATEGORYNAME">
                      <a:rPr lang="en-US"/>
                      <a:pPr>
                        <a:defRPr sz="1200"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6E4C7A7F-5A65-4223-AC2E-2A4530BCF5A8}" type="VALUE">
                      <a:rPr lang="en-US" baseline="0"/>
                      <a:pPr>
                        <a:defRPr sz="1200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-</a:t>
                    </a:r>
                    <a:fld id="{CBC96668-835C-4EE4-81EC-2C8DD3F9A77F}" type="PERCENTAGE">
                      <a:rPr lang="en-US" baseline="0"/>
                      <a:pPr>
                        <a:defRPr sz="1200"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-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2231077714270487"/>
                  <c:y val="0.149791139458774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ysClr val="windowText" lastClr="000000"/>
                        </a:solidFill>
                      </a:defRPr>
                    </a:pPr>
                    <a:fld id="{CB56E76C-3421-4B29-B3D1-1CA4588D0801}" type="CATEGORYNAME">
                      <a:rPr lang="en-US"/>
                      <a:pPr>
                        <a:defRPr sz="1200"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</a:p>
                  <a:p>
                    <a:pPr>
                      <a:defRPr sz="1200">
                        <a:solidFill>
                          <a:sysClr val="windowText" lastClr="000000"/>
                        </a:solidFill>
                      </a:defRPr>
                    </a:pPr>
                    <a:fld id="{C86D6294-B819-4D57-BFD5-08175566E099}" type="VALUE">
                      <a:rPr lang="en-US" baseline="0"/>
                      <a:pPr>
                        <a:defRPr sz="1200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- </a:t>
                    </a:r>
                    <a:fld id="{967E2E98-1047-4BEF-8F73-A5ADFE19C52E}" type="PERCENTAGE">
                      <a:rPr lang="en-US" baseline="0"/>
                      <a:pPr>
                        <a:defRPr sz="1200"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-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-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'g1.4'!$L$2:$P$2</c:f>
              <c:strCache>
                <c:ptCount val="5"/>
                <c:pt idx="0">
                  <c:v>Agua potable</c:v>
                </c:pt>
                <c:pt idx="1">
                  <c:v>Alcantarillado</c:v>
                </c:pt>
                <c:pt idx="2">
                  <c:v>Saneamiento</c:v>
                </c:pt>
                <c:pt idx="3">
                  <c:v>Mejoramiento de eficiencia</c:v>
                </c:pt>
                <c:pt idx="4">
                  <c:v>Otros</c:v>
                </c:pt>
              </c:strCache>
            </c:strRef>
          </c:cat>
          <c:val>
            <c:numRef>
              <c:f>'g1.4'!$L$3:$P$3</c:f>
              <c:numCache>
                <c:formatCode>_-* #,##0.0_-;\-* #,##0.0_-;_-* "-"??_-;_-@_-</c:formatCode>
                <c:ptCount val="5"/>
                <c:pt idx="0">
                  <c:v>10.355932754033597</c:v>
                </c:pt>
                <c:pt idx="1">
                  <c:v>10.018358966389698</c:v>
                </c:pt>
                <c:pt idx="2">
                  <c:v>5.5763001990621612</c:v>
                </c:pt>
                <c:pt idx="3">
                  <c:v>6.3351080447228769</c:v>
                </c:pt>
                <c:pt idx="4">
                  <c:v>1.9204875015207019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4"/>
      </c:pieChart>
    </c:plotArea>
    <c:plotVisOnly val="1"/>
    <c:dispBlanksAs val="gap"/>
    <c:showDLblsOverMax val="0"/>
  </c:chart>
  <c:spPr>
    <a:noFill/>
    <a:ln w="28575">
      <a:noFill/>
    </a:ln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90161729001661"/>
          <c:y val="0.14776760694937419"/>
          <c:w val="0.56583010136771317"/>
          <c:h val="0.81007324909879996"/>
        </c:manualLayout>
      </c:layout>
      <c:pieChart>
        <c:varyColors val="1"/>
        <c:ser>
          <c:idx val="0"/>
          <c:order val="0"/>
          <c:tx>
            <c:v>Programas</c:v>
          </c:tx>
          <c:dPt>
            <c:idx val="0"/>
            <c:bubble3D val="0"/>
            <c:spPr>
              <a:solidFill>
                <a:srgbClr val="ABABAB"/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FF3399"/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rgbClr val="FFC000"/>
              </a:solidFill>
            </c:spPr>
          </c:dPt>
          <c:dPt>
            <c:idx val="6"/>
            <c:bubble3D val="0"/>
            <c:spPr>
              <a:solidFill>
                <a:srgbClr val="6600FF"/>
              </a:solidFill>
            </c:spPr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.1469386922471162"/>
                  <c:y val="0.16991907704222084"/>
                </c:manualLayout>
              </c:layout>
              <c:tx>
                <c:rich>
                  <a:bodyPr/>
                  <a:lstStyle/>
                  <a:p>
                    <a:fld id="{9B07252E-2C6D-4202-815B-A23F6DF9EEB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</a:t>
                    </a:r>
                  </a:p>
                  <a:p>
                    <a:fld id="{2963B4FB-C951-4F0E-852E-EA106EE9F386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, </a:t>
                    </a:r>
                    <a:fld id="{D5EB235D-9270-4DE8-9C79-2F67A418AE65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9.8300584585115508E-2"/>
                  <c:y val="0.15468012243934051"/>
                </c:manualLayout>
              </c:layout>
              <c:tx>
                <c:rich>
                  <a:bodyPr/>
                  <a:lstStyle/>
                  <a:p>
                    <a:fld id="{2F43C0FE-DCCC-4F38-8E97-4A2FF61D2D5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</a:t>
                    </a:r>
                  </a:p>
                  <a:p>
                    <a:fld id="{CAEE9026-DB4C-4830-A6FB-F2B5C01A774E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, </a:t>
                    </a:r>
                    <a:fld id="{E203743B-8FE6-47E5-A9F8-3F179B5246FB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17673930866241819"/>
                  <c:y val="0.112170267019073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632837567920519"/>
                  <c:y val="-5.1563397706805215E-2"/>
                </c:manualLayout>
              </c:layout>
              <c:tx>
                <c:rich>
                  <a:bodyPr/>
                  <a:lstStyle/>
                  <a:p>
                    <a:fld id="{4A27CC7A-0046-46A6-A782-CF1969F1B60D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</a:t>
                    </a:r>
                  </a:p>
                  <a:p>
                    <a:fld id="{020E6A49-91C6-49CF-8265-00CA446176F8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, </a:t>
                    </a:r>
                    <a:fld id="{466949E9-CA9A-4486-95D7-2065E11B29CC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1116068335365659"/>
                  <c:y val="-0.14286872414037924"/>
                </c:manualLayout>
              </c:layout>
              <c:tx>
                <c:rich>
                  <a:bodyPr/>
                  <a:lstStyle/>
                  <a:p>
                    <a:fld id="{0AB6903A-17D1-4221-85A8-DCC4B25AC0C8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</a:t>
                    </a:r>
                  </a:p>
                  <a:p>
                    <a:fld id="{285A0AA7-FDBE-4A25-A818-97EE96AA0345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, </a:t>
                    </a:r>
                    <a:fld id="{6F3E9932-AD13-4F87-93F7-FCBA1560B6E0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6.0792051105562614E-2"/>
                  <c:y val="-9.354126939927884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>
                        <a:solidFill>
                          <a:schemeClr val="bg1"/>
                        </a:solidFill>
                      </a:defRPr>
                    </a:pPr>
                    <a:fld id="{AC9CB10F-2744-45F6-8AFA-2AFA972A6F33}" type="CATEGORYNAME">
                      <a:rPr lang="en-US" sz="1000">
                        <a:solidFill>
                          <a:schemeClr val="bg1"/>
                        </a:solidFill>
                      </a:rPr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sz="1000" baseline="0">
                        <a:solidFill>
                          <a:schemeClr val="bg1"/>
                        </a:solidFill>
                      </a:rPr>
                      <a:t>,</a:t>
                    </a:r>
                  </a:p>
                  <a:p>
                    <a:pPr>
                      <a:defRPr sz="1000">
                        <a:solidFill>
                          <a:schemeClr val="bg1"/>
                        </a:solidFill>
                      </a:defRPr>
                    </a:pPr>
                    <a:fld id="{D6EB1114-91C1-4F16-B57C-273E04629F4D}" type="VALUE">
                      <a:rPr lang="en-US" sz="1000" baseline="0">
                        <a:solidFill>
                          <a:schemeClr val="bg1"/>
                        </a:solidFill>
                      </a:rPr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sz="1000" baseline="0">
                        <a:solidFill>
                          <a:schemeClr val="bg1"/>
                        </a:solidFill>
                      </a:rPr>
                      <a:t>, </a:t>
                    </a:r>
                    <a:fld id="{FA0BFD62-A0CA-4ED3-B653-433885674106}" type="PERCENTAGE">
                      <a:rPr lang="en-US" sz="1000" baseline="0">
                        <a:solidFill>
                          <a:schemeClr val="bg1"/>
                        </a:solidFill>
                      </a:rPr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sz="10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32716437354499"/>
                      <c:h val="0.1174901042970085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5.9951364881913528E-2"/>
                  <c:y val="-6.5579771627165259E-2"/>
                </c:manualLayout>
              </c:layout>
              <c:tx>
                <c:rich>
                  <a:bodyPr/>
                  <a:lstStyle/>
                  <a:p>
                    <a:fld id="{DE712B00-9BF7-40D6-8D5C-731AE0E7009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</a:t>
                    </a:r>
                  </a:p>
                  <a:p>
                    <a:fld id="{EE674E3B-6CDD-4EC8-8F43-416520D1F6DF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, </a:t>
                    </a:r>
                    <a:fld id="{C739ED3A-C5C4-4646-BE99-660FB242B5F2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1077379710911564"/>
                  <c:y val="-0.14813569034267002"/>
                </c:manualLayout>
              </c:layout>
              <c:tx>
                <c:rich>
                  <a:bodyPr/>
                  <a:lstStyle/>
                  <a:p>
                    <a:fld id="{00C53FDA-501C-4B5F-B55C-92D8B8E3CB4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</a:t>
                    </a:r>
                  </a:p>
                  <a:p>
                    <a:fld id="{ACB4B6D0-BA90-42B2-A501-CAD3E86F82DC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, </a:t>
                    </a:r>
                    <a:fld id="{C152395D-D12A-45D4-ABE2-AD843050F43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9.203513771215871E-2"/>
                  <c:y val="-7.3740548036393433E-2"/>
                </c:manualLayout>
              </c:layout>
              <c:tx>
                <c:rich>
                  <a:bodyPr/>
                  <a:lstStyle/>
                  <a:p>
                    <a:fld id="{827E1737-9FAE-4671-9C11-DB51A485A96C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</a:t>
                    </a:r>
                  </a:p>
                  <a:p>
                    <a:fld id="{0156B748-8A77-4D07-A763-AD0DE0B0B85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, </a:t>
                    </a:r>
                    <a:fld id="{82DB3A42-E9C7-4686-9761-5BCC4F9E0B66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3.9182783702803835E-3"/>
                  <c:y val="8.25720318052249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285728856754663E-2"/>
                  <c:y val="-1.465712100376504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>
                        <a:solidFill>
                          <a:sysClr val="windowText" lastClr="000000"/>
                        </a:solidFill>
                      </a:defRPr>
                    </a:pPr>
                    <a:fld id="{8BAC15C8-C554-433E-B88B-9BE50513C1C5}" type="CATEGORYNAME">
                      <a:rPr lang="en-US" sz="1000">
                        <a:solidFill>
                          <a:sysClr val="windowText" lastClr="000000"/>
                        </a:solidFill>
                      </a:rPr>
                      <a:pPr>
                        <a:defRPr sz="1000"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,</a:t>
                    </a:r>
                  </a:p>
                  <a:p>
                    <a:pPr>
                      <a:defRPr sz="1000">
                        <a:solidFill>
                          <a:sysClr val="windowText" lastClr="000000"/>
                        </a:solidFill>
                      </a:defRPr>
                    </a:pPr>
                    <a:fld id="{9066F080-21C5-48B3-B8E6-D1C160986160}" type="VALUE">
                      <a:rPr lang="en-US" sz="1000" baseline="0">
                        <a:solidFill>
                          <a:sysClr val="windowText" lastClr="000000"/>
                        </a:solidFill>
                      </a:rPr>
                      <a:pPr>
                        <a:defRPr sz="1000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, </a:t>
                    </a:r>
                    <a:fld id="{696FACE2-585F-4A26-8C90-83B1818F86F4}" type="PERCENTAGE">
                      <a:rPr lang="en-US" sz="1000" baseline="0">
                        <a:solidFill>
                          <a:sysClr val="windowText" lastClr="000000"/>
                        </a:solidFill>
                      </a:rPr>
                      <a:pPr>
                        <a:defRPr sz="1000"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sz="100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4.3440290966593412E-3"/>
                  <c:y val="-7.367999806642923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>
                        <a:solidFill>
                          <a:sysClr val="windowText" lastClr="000000"/>
                        </a:solidFill>
                      </a:defRPr>
                    </a:pPr>
                    <a:fld id="{C05A8845-376F-4BD2-AF7C-00442A6181CF}" type="CATEGORYNAME">
                      <a:rPr lang="en-US" sz="1000">
                        <a:solidFill>
                          <a:sysClr val="windowText" lastClr="000000"/>
                        </a:solidFill>
                      </a:rPr>
                      <a:pPr>
                        <a:defRPr sz="1000"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,</a:t>
                    </a:r>
                  </a:p>
                  <a:p>
                    <a:pPr>
                      <a:defRPr sz="1000">
                        <a:solidFill>
                          <a:sysClr val="windowText" lastClr="000000"/>
                        </a:solidFill>
                      </a:defRPr>
                    </a:pPr>
                    <a:fld id="{243B26EA-AC5E-4400-9F47-1E61C2AFA64D}" type="VALUE">
                      <a:rPr lang="en-US" sz="1000" baseline="0">
                        <a:solidFill>
                          <a:sysClr val="windowText" lastClr="000000"/>
                        </a:solidFill>
                      </a:rPr>
                      <a:pPr>
                        <a:defRPr sz="1000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r>
                      <a:rPr lang="en-US" sz="1000" baseline="0">
                        <a:solidFill>
                          <a:sysClr val="windowText" lastClr="000000"/>
                        </a:solidFill>
                      </a:rPr>
                      <a:t>, </a:t>
                    </a:r>
                    <a:fld id="{7BCE78F8-D7CC-48F3-8D82-36FF3C283400}" type="PERCENTAGE">
                      <a:rPr lang="en-US" sz="1000" baseline="0">
                        <a:solidFill>
                          <a:sysClr val="windowText" lastClr="000000"/>
                        </a:solidFill>
                      </a:rPr>
                      <a:pPr>
                        <a:defRPr sz="1000"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sz="100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00117683761292"/>
                      <c:h val="9.1095100966130771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'g1.5'!$L$5:$L$16</c:f>
              <c:strCache>
                <c:ptCount val="12"/>
                <c:pt idx="0">
                  <c:v>Apazu</c:v>
                </c:pt>
                <c:pt idx="1">
                  <c:v>Prossapys</c:v>
                </c:pt>
                <c:pt idx="2">
                  <c:v>Valle de México</c:v>
                </c:pt>
                <c:pt idx="3">
                  <c:v>Conavi</c:v>
                </c:pt>
                <c:pt idx="4">
                  <c:v>CDI</c:v>
                </c:pt>
                <c:pt idx="5">
                  <c:v>Prodder</c:v>
                </c:pt>
                <c:pt idx="6">
                  <c:v>Promagua</c:v>
                </c:pt>
                <c:pt idx="7">
                  <c:v>Sedesol</c:v>
                </c:pt>
                <c:pt idx="8">
                  <c:v>Protar</c:v>
                </c:pt>
                <c:pt idx="9">
                  <c:v>Otros proyectos</c:v>
                </c:pt>
                <c:pt idx="10">
                  <c:v>Prome</c:v>
                </c:pt>
                <c:pt idx="11">
                  <c:v>Agua Limpia</c:v>
                </c:pt>
              </c:strCache>
            </c:strRef>
          </c:cat>
          <c:val>
            <c:numRef>
              <c:f>'g1.5'!$M$5:$M$16</c:f>
              <c:numCache>
                <c:formatCode>#\ ##0.0</c:formatCode>
                <c:ptCount val="12"/>
                <c:pt idx="0">
                  <c:v>8.8685588365618635</c:v>
                </c:pt>
                <c:pt idx="1">
                  <c:v>3.7880124478440238</c:v>
                </c:pt>
                <c:pt idx="2">
                  <c:v>3.70914325714</c:v>
                </c:pt>
                <c:pt idx="3">
                  <c:v>3.6842639307346752</c:v>
                </c:pt>
                <c:pt idx="4">
                  <c:v>3.2142125295706001</c:v>
                </c:pt>
                <c:pt idx="5">
                  <c:v>2.6206453827999994</c:v>
                </c:pt>
                <c:pt idx="6">
                  <c:v>2.2853340613299995</c:v>
                </c:pt>
                <c:pt idx="7">
                  <c:v>2.1396517032102742</c:v>
                </c:pt>
                <c:pt idx="8">
                  <c:v>1.818739386808</c:v>
                </c:pt>
                <c:pt idx="9">
                  <c:v>1.0475618199696</c:v>
                </c:pt>
                <c:pt idx="10">
                  <c:v>0.90707439600999984</c:v>
                </c:pt>
                <c:pt idx="11">
                  <c:v>0.12298971375000001</c:v>
                </c:pt>
              </c:numCache>
            </c:numRef>
          </c:val>
        </c:ser>
        <c:ser>
          <c:idx val="1"/>
          <c:order val="1"/>
          <c:tx>
            <c:v>total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'g1.5'!$L$5:$L$16</c:f>
              <c:strCache>
                <c:ptCount val="12"/>
                <c:pt idx="0">
                  <c:v>Apazu</c:v>
                </c:pt>
                <c:pt idx="1">
                  <c:v>Prossapys</c:v>
                </c:pt>
                <c:pt idx="2">
                  <c:v>Valle de México</c:v>
                </c:pt>
                <c:pt idx="3">
                  <c:v>Conavi</c:v>
                </c:pt>
                <c:pt idx="4">
                  <c:v>CDI</c:v>
                </c:pt>
                <c:pt idx="5">
                  <c:v>Prodder</c:v>
                </c:pt>
                <c:pt idx="6">
                  <c:v>Promagua</c:v>
                </c:pt>
                <c:pt idx="7">
                  <c:v>Sedesol</c:v>
                </c:pt>
                <c:pt idx="8">
                  <c:v>Protar</c:v>
                </c:pt>
                <c:pt idx="9">
                  <c:v>Otros proyectos</c:v>
                </c:pt>
                <c:pt idx="10">
                  <c:v>Prome</c:v>
                </c:pt>
                <c:pt idx="11">
                  <c:v>Agua Limpia</c:v>
                </c:pt>
              </c:strCache>
            </c:strRef>
          </c:cat>
          <c:val>
            <c:numLit>
              <c:formatCode>_(* #\ ##0.0_);_(* \(#\ ##0.0\);_(* "-"??_);_(@_)</c:formatCode>
              <c:ptCount val="1"/>
              <c:pt idx="0">
                <c:v>34287.948003662728</c:v>
              </c:pt>
            </c:numLit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  <c:firstSliceAng val="270"/>
      </c:pieChart>
    </c:plotArea>
    <c:plotVisOnly val="1"/>
    <c:dispBlanksAs val="zero"/>
    <c:showDLblsOverMax val="0"/>
  </c:chart>
  <c:spPr>
    <a:solidFill>
      <a:srgbClr val="FFFFFF"/>
    </a:solidFill>
    <a:ln w="2857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Soberana Texto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125" orientation="landscape" horizontalDpi="2400" verticalDpi="24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90161729001661"/>
          <c:y val="0.14776760694937419"/>
          <c:w val="0.56583010136771317"/>
          <c:h val="0.81007324909879996"/>
        </c:manualLayout>
      </c:layout>
      <c:pieChart>
        <c:varyColors val="1"/>
        <c:ser>
          <c:idx val="0"/>
          <c:order val="0"/>
          <c:tx>
            <c:v>Programas</c:v>
          </c:tx>
          <c:dPt>
            <c:idx val="0"/>
            <c:bubble3D val="0"/>
            <c:spPr>
              <a:solidFill>
                <a:srgbClr val="ABABAB"/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FF3399"/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Pt>
            <c:idx val="5"/>
            <c:bubble3D val="0"/>
            <c:spPr>
              <a:solidFill>
                <a:srgbClr val="FFC000"/>
              </a:solidFill>
            </c:spPr>
          </c:dPt>
          <c:dPt>
            <c:idx val="6"/>
            <c:bubble3D val="0"/>
            <c:spPr>
              <a:solidFill>
                <a:srgbClr val="6600FF"/>
              </a:solidFill>
            </c:spPr>
          </c:dPt>
          <c:dPt>
            <c:idx val="7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2.7672566212942892E-2"/>
                  <c:y val="0.270840896834432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53194748335774"/>
                      <c:h val="0.1251478501865342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8475312964593227"/>
                  <c:y val="2.86481923379237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2013391188067"/>
                      <c:h val="0.1183053259300399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6699100630167349"/>
                  <c:y val="-0.1709087732248788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fld id="{75215323-A6E9-4756-B293-9591DEBD4756}" type="CATEGORYNAME">
                      <a:rPr lang="en-US" sz="1050"/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sz="1050" baseline="0"/>
                      <a:t>, </a:t>
                    </a: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fld id="{EBFE2E58-6AAD-4C75-94E7-C18155A6FDAC}" type="VALUE">
                      <a:rPr lang="en-US" sz="1050" baseline="0"/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sz="1050" baseline="0"/>
                      <a:t>, </a:t>
                    </a:r>
                    <a:fld id="{0EA333F6-0403-4ACE-91EC-245E572DA8C1}" type="PERCENTAGE">
                      <a:rPr lang="en-US" sz="1050" baseline="0"/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sz="105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33460173402416"/>
                      <c:h val="0.1366906130678164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0870402604377513E-2"/>
                  <c:y val="-7.69313174515334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79689450252636"/>
                      <c:h val="9.9568320255714715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1472777452832411"/>
                  <c:y val="-0.1472640728956178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fld id="{D1AE9C2C-FA59-483E-856A-599062C9C6B4}" type="CATEGORYNAME">
                      <a:rPr lang="en-US" sz="1050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sz="1050" baseline="0">
                        <a:solidFill>
                          <a:schemeClr val="bg1"/>
                        </a:solidFill>
                      </a:rPr>
                      <a:t>, </a:t>
                    </a: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fld id="{6A99634C-93BA-4F4A-B84F-DEA83628C37F}" type="VALUE">
                      <a:rPr lang="en-US" sz="1050" baseline="0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sz="1050" baseline="0">
                        <a:solidFill>
                          <a:schemeClr val="bg1"/>
                        </a:solidFill>
                      </a:rPr>
                      <a:t>, </a:t>
                    </a:r>
                    <a:fld id="{20ED6F84-E5C7-47C0-8004-6700F3DDA680}" type="PERCENTAGE">
                      <a:rPr lang="en-US" sz="1050" baseline="0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sz="105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59531136077388"/>
                      <c:h val="0.141135056393296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2223547796102507"/>
                  <c:y val="-6.23543842458293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88930938343346"/>
                      <c:h val="0.1027657614970671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9041503397740514"/>
                  <c:y val="8.8168812812726123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10148659280891"/>
                      <c:h val="0.10871300220598269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1.4520544187157276E-2"/>
                  <c:y val="3.507051742655824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50">
                        <a:solidFill>
                          <a:sysClr val="windowText" lastClr="000000"/>
                        </a:solidFill>
                      </a:defRPr>
                    </a:pPr>
                    <a:fld id="{16385532-D332-483C-A426-C674E45AD539}" type="CATEGORYNAME">
                      <a:rPr lang="en-US" sz="1050"/>
                      <a:pPr>
                        <a:defRPr sz="1050"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sz="1050" baseline="0"/>
                      <a:t>, </a:t>
                    </a:r>
                  </a:p>
                  <a:p>
                    <a:pPr>
                      <a:defRPr sz="1050">
                        <a:solidFill>
                          <a:sysClr val="windowText" lastClr="000000"/>
                        </a:solidFill>
                      </a:defRPr>
                    </a:pPr>
                    <a:fld id="{A435EAF9-4711-4485-B24C-249222CD32EB}" type="VALUE">
                      <a:rPr lang="en-US" sz="1050" baseline="0"/>
                      <a:pPr>
                        <a:defRPr sz="1050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r>
                      <a:rPr lang="en-US" sz="1050" baseline="0"/>
                      <a:t>, </a:t>
                    </a:r>
                    <a:fld id="{29BDC058-80F1-4532-88FD-90789E0B304C}" type="PERCENTAGE">
                      <a:rPr lang="en-US" sz="1050" baseline="0"/>
                      <a:pPr>
                        <a:defRPr sz="1050"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sz="105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81821094655941"/>
                      <c:h val="9.9568320255714715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7.5173755888145065E-3"/>
                  <c:y val="-3.55698973243711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54110789448417"/>
                      <c:h val="0.1091606439797720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'g1.6'!$L$5:$L$16</c:f>
              <c:strCache>
                <c:ptCount val="12"/>
                <c:pt idx="0">
                  <c:v>Apazu</c:v>
                </c:pt>
                <c:pt idx="1">
                  <c:v>Prossapys</c:v>
                </c:pt>
                <c:pt idx="2">
                  <c:v>Valle de México</c:v>
                </c:pt>
                <c:pt idx="5">
                  <c:v>Prodder</c:v>
                </c:pt>
                <c:pt idx="6">
                  <c:v>Promagua</c:v>
                </c:pt>
                <c:pt idx="8">
                  <c:v>Protar</c:v>
                </c:pt>
                <c:pt idx="9">
                  <c:v>Otros Proyectos</c:v>
                </c:pt>
                <c:pt idx="10">
                  <c:v>Prome</c:v>
                </c:pt>
                <c:pt idx="11">
                  <c:v>Agua Limpia</c:v>
                </c:pt>
              </c:strCache>
            </c:strRef>
          </c:cat>
          <c:val>
            <c:numRef>
              <c:f>'g1.6'!$M$5:$M$16</c:f>
              <c:numCache>
                <c:formatCode>#\ ##0.0</c:formatCode>
                <c:ptCount val="12"/>
                <c:pt idx="0">
                  <c:v>8.8685588365618635</c:v>
                </c:pt>
                <c:pt idx="1">
                  <c:v>3.7880124478440238</c:v>
                </c:pt>
                <c:pt idx="2">
                  <c:v>3.70914325714</c:v>
                </c:pt>
                <c:pt idx="5">
                  <c:v>2.6206453827999994</c:v>
                </c:pt>
                <c:pt idx="6">
                  <c:v>2.2853340613299995</c:v>
                </c:pt>
                <c:pt idx="8">
                  <c:v>1.818739386808</c:v>
                </c:pt>
                <c:pt idx="9">
                  <c:v>1.0475618199696</c:v>
                </c:pt>
                <c:pt idx="10">
                  <c:v>0.90707439600999984</c:v>
                </c:pt>
                <c:pt idx="11">
                  <c:v>0.12298971375000001</c:v>
                </c:pt>
              </c:numCache>
            </c:numRef>
          </c:val>
        </c:ser>
        <c:ser>
          <c:idx val="1"/>
          <c:order val="1"/>
          <c:tx>
            <c:v>total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'g1.6'!$L$5:$L$16</c:f>
              <c:strCache>
                <c:ptCount val="12"/>
                <c:pt idx="0">
                  <c:v>Apazu</c:v>
                </c:pt>
                <c:pt idx="1">
                  <c:v>Prossapys</c:v>
                </c:pt>
                <c:pt idx="2">
                  <c:v>Valle de México</c:v>
                </c:pt>
                <c:pt idx="5">
                  <c:v>Prodder</c:v>
                </c:pt>
                <c:pt idx="6">
                  <c:v>Promagua</c:v>
                </c:pt>
                <c:pt idx="8">
                  <c:v>Protar</c:v>
                </c:pt>
                <c:pt idx="9">
                  <c:v>Otros Proyectos</c:v>
                </c:pt>
                <c:pt idx="10">
                  <c:v>Prome</c:v>
                </c:pt>
                <c:pt idx="11">
                  <c:v>Agua Limpia</c:v>
                </c:pt>
              </c:strCache>
            </c:strRef>
          </c:cat>
          <c:val>
            <c:numLit>
              <c:formatCode>_(* #\ ##0.0_);_(* \(#\ ##0.0\);_(* "-"??_);_(@_)</c:formatCode>
              <c:ptCount val="1"/>
              <c:pt idx="0">
                <c:v>34287.948003662728</c:v>
              </c:pt>
            </c:numLit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  <c:firstSliceAng val="292"/>
      </c:pieChart>
    </c:plotArea>
    <c:plotVisOnly val="1"/>
    <c:dispBlanksAs val="zero"/>
    <c:showDLblsOverMax val="0"/>
  </c:chart>
  <c:spPr>
    <a:solidFill>
      <a:srgbClr val="FFFFFF"/>
    </a:solidFill>
    <a:ln w="2857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Soberana Texto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125" orientation="landscape" horizontalDpi="2400" verticalDpi="24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13959191633027E-2"/>
          <c:y val="1.8254291581179947E-2"/>
          <c:w val="0.89067728743209429"/>
          <c:h val="0.8288248875558323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'g1.7'!$U$3</c:f>
              <c:strCache>
                <c:ptCount val="1"/>
                <c:pt idx="0">
                  <c:v>Zonas urbanas</c:v>
                </c:pt>
              </c:strCache>
            </c:strRef>
          </c:tx>
          <c:spPr>
            <a:solidFill>
              <a:srgbClr val="ABABAB"/>
            </a:solidFill>
            <a:ln w="12700">
              <a:noFill/>
              <a:prstDash val="solid"/>
            </a:ln>
            <a:scene3d>
              <a:camera prst="orthographicFront"/>
              <a:lightRig rig="threePt" dir="t">
                <a:rot lat="0" lon="0" rev="3000000"/>
              </a:lightRig>
            </a:scene3d>
            <a:sp3d/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'g1.7'!$T$5:$T$17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'g1.7'!$U$5:$U$17</c:f>
              <c:numCache>
                <c:formatCode>General</c:formatCode>
                <c:ptCount val="13"/>
                <c:pt idx="0">
                  <c:v>9097.2520000000004</c:v>
                </c:pt>
                <c:pt idx="1">
                  <c:v>10867.325999999999</c:v>
                </c:pt>
                <c:pt idx="2">
                  <c:v>12320.18</c:v>
                </c:pt>
                <c:pt idx="3">
                  <c:v>19599.440120982938</c:v>
                </c:pt>
                <c:pt idx="4">
                  <c:v>13782.5</c:v>
                </c:pt>
                <c:pt idx="5">
                  <c:v>16938.290291944038</c:v>
                </c:pt>
                <c:pt idx="6">
                  <c:v>21300.5</c:v>
                </c:pt>
                <c:pt idx="7">
                  <c:v>24586.912370809467</c:v>
                </c:pt>
                <c:pt idx="8">
                  <c:v>25066.656037902085</c:v>
                </c:pt>
                <c:pt idx="9">
                  <c:v>31129.046200039771</c:v>
                </c:pt>
                <c:pt idx="10">
                  <c:v>35916.451019492648</c:v>
                </c:pt>
                <c:pt idx="11">
                  <c:v>29528.200417043423</c:v>
                </c:pt>
                <c:pt idx="12">
                  <c:v>25220.017023104137</c:v>
                </c:pt>
              </c:numCache>
            </c:numRef>
          </c:val>
        </c:ser>
        <c:ser>
          <c:idx val="2"/>
          <c:order val="1"/>
          <c:tx>
            <c:strRef>
              <c:f>'g1.7'!$V$3</c:f>
              <c:strCache>
                <c:ptCount val="1"/>
                <c:pt idx="0">
                  <c:v>Zonas rurales</c:v>
                </c:pt>
              </c:strCache>
            </c:strRef>
          </c:tx>
          <c:spPr>
            <a:solidFill>
              <a:srgbClr val="007934"/>
            </a:solidFill>
            <a:ln w="12700">
              <a:noFill/>
              <a:prstDash val="solid"/>
            </a:ln>
            <a:scene3d>
              <a:camera prst="orthographicFront"/>
              <a:lightRig rig="threePt" dir="t">
                <a:rot lat="0" lon="0" rev="4200000"/>
              </a:lightRig>
            </a:scene3d>
            <a:sp3d prstMaterial="matte"/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'g1.7'!$T$5:$T$17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'g1.7'!$V$5:$V$17</c:f>
              <c:numCache>
                <c:formatCode>General</c:formatCode>
                <c:ptCount val="13"/>
                <c:pt idx="0">
                  <c:v>1321.912</c:v>
                </c:pt>
                <c:pt idx="1">
                  <c:v>1566.1569999999999</c:v>
                </c:pt>
                <c:pt idx="2">
                  <c:v>1169.184</c:v>
                </c:pt>
                <c:pt idx="3">
                  <c:v>2007.9082863050003</c:v>
                </c:pt>
                <c:pt idx="4">
                  <c:v>1946</c:v>
                </c:pt>
                <c:pt idx="5">
                  <c:v>4579.0970979549611</c:v>
                </c:pt>
                <c:pt idx="6">
                  <c:v>5019.3</c:v>
                </c:pt>
                <c:pt idx="7">
                  <c:v>5660.0444509414365</c:v>
                </c:pt>
                <c:pt idx="8">
                  <c:v>6434.3803805853668</c:v>
                </c:pt>
                <c:pt idx="9">
                  <c:v>6345.899745944299</c:v>
                </c:pt>
                <c:pt idx="10">
                  <c:v>4585.7626534463689</c:v>
                </c:pt>
                <c:pt idx="11">
                  <c:v>7584.9061391926034</c:v>
                </c:pt>
                <c:pt idx="12">
                  <c:v>8986.170442624898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8191440"/>
        <c:axId val="198192000"/>
      </c:barChart>
      <c:lineChart>
        <c:grouping val="standard"/>
        <c:varyColors val="0"/>
        <c:ser>
          <c:idx val="5"/>
          <c:order val="2"/>
          <c:tx>
            <c:strRef>
              <c:f>'g1.7'!$W$3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#REF!</c:f>
            </c:multiLvlStrRef>
          </c:cat>
          <c:val>
            <c:numRef>
              <c:f>'g1.7'!$W$5:$W$17</c:f>
              <c:numCache>
                <c:formatCode>_(* #\ ##0.0_);_(* \(#\ ##0.0\);_(* "-"??_);_(@_)</c:formatCode>
                <c:ptCount val="13"/>
                <c:pt idx="0">
                  <c:v>10419.164000000001</c:v>
                </c:pt>
                <c:pt idx="1">
                  <c:v>12433.482999999998</c:v>
                </c:pt>
                <c:pt idx="2">
                  <c:v>13489.364</c:v>
                </c:pt>
                <c:pt idx="3">
                  <c:v>21607.348407287936</c:v>
                </c:pt>
                <c:pt idx="4">
                  <c:v>15728.5</c:v>
                </c:pt>
                <c:pt idx="5">
                  <c:v>21517.387389898999</c:v>
                </c:pt>
                <c:pt idx="6">
                  <c:v>26319.8</c:v>
                </c:pt>
                <c:pt idx="7">
                  <c:v>30246.956821750904</c:v>
                </c:pt>
                <c:pt idx="8">
                  <c:v>31501.036418487452</c:v>
                </c:pt>
                <c:pt idx="9">
                  <c:v>37474.945945984073</c:v>
                </c:pt>
                <c:pt idx="10">
                  <c:v>40502.213672939019</c:v>
                </c:pt>
                <c:pt idx="11">
                  <c:v>37113.106556236024</c:v>
                </c:pt>
                <c:pt idx="12">
                  <c:v>34206.187465729032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91440"/>
        <c:axId val="198192000"/>
      </c:lineChart>
      <c:lineChart>
        <c:grouping val="standard"/>
        <c:varyColors val="0"/>
        <c:ser>
          <c:idx val="0"/>
          <c:order val="3"/>
          <c:spPr>
            <a:ln w="28575">
              <a:noFill/>
            </a:ln>
          </c:spPr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#REF!</c:f>
            </c:multiLvlStrRef>
          </c:cat>
          <c:val>
            <c:numRef>
              <c:f>'g1.7'!$Y$5:$Y$17</c:f>
              <c:numCache>
                <c:formatCode>0%</c:formatCode>
                <c:ptCount val="13"/>
                <c:pt idx="0">
                  <c:v>0.87312686507285997</c:v>
                </c:pt>
                <c:pt idx="1">
                  <c:v>0.8740371463088823</c:v>
                </c:pt>
                <c:pt idx="2">
                  <c:v>0.91332549110543693</c:v>
                </c:pt>
                <c:pt idx="3">
                  <c:v>0.90707289721733042</c:v>
                </c:pt>
                <c:pt idx="4">
                  <c:v>0.87627555075181995</c:v>
                </c:pt>
                <c:pt idx="5">
                  <c:v>0.78719084176062448</c:v>
                </c:pt>
                <c:pt idx="6">
                  <c:v>0.80929566334090686</c:v>
                </c:pt>
                <c:pt idx="7">
                  <c:v>0.81287226730620255</c:v>
                </c:pt>
                <c:pt idx="8">
                  <c:v>0.79574067674772975</c:v>
                </c:pt>
                <c:pt idx="9">
                  <c:v>0.83066287126628002</c:v>
                </c:pt>
                <c:pt idx="10">
                  <c:v>0.88677748109085985</c:v>
                </c:pt>
                <c:pt idx="11">
                  <c:v>0.79562729065271076</c:v>
                </c:pt>
                <c:pt idx="12">
                  <c:v>0.73729400706734471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93120"/>
        <c:axId val="198192560"/>
      </c:lineChart>
      <c:catAx>
        <c:axId val="19819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Año</a:t>
                </a:r>
              </a:p>
            </c:rich>
          </c:tx>
          <c:layout>
            <c:manualLayout>
              <c:xMode val="edge"/>
              <c:yMode val="edge"/>
              <c:x val="2.1958630154185494E-2"/>
              <c:y val="0.8582878640276256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19819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192000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198191440"/>
        <c:crosses val="autoZero"/>
        <c:crossBetween val="between"/>
        <c:majorUnit val="10000"/>
        <c:minorUnit val="50"/>
        <c:dispUnits>
          <c:builtInUnit val="thousands"/>
        </c:dispUnits>
      </c:valAx>
      <c:valAx>
        <c:axId val="198192560"/>
        <c:scaling>
          <c:orientation val="minMax"/>
          <c:max val="15"/>
          <c:min val="0"/>
        </c:scaling>
        <c:delete val="1"/>
        <c:axPos val="r"/>
        <c:numFmt formatCode="0%" sourceLinked="1"/>
        <c:majorTickMark val="out"/>
        <c:minorTickMark val="none"/>
        <c:tickLblPos val="nextTo"/>
        <c:crossAx val="198193120"/>
        <c:crosses val="max"/>
        <c:crossBetween val="between"/>
        <c:majorUnit val="0.2"/>
      </c:valAx>
      <c:catAx>
        <c:axId val="19819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192560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chemeClr val="bg1">
              <a:lumMod val="75000"/>
            </a:schemeClr>
          </a:solidFill>
        </a:ln>
        <a:effectLst/>
        <a:scene3d>
          <a:camera prst="orthographicFront"/>
          <a:lightRig rig="threePt" dir="t"/>
        </a:scene3d>
        <a:sp3d/>
      </c:spPr>
    </c:plotArea>
    <c:legend>
      <c:legendPos val="b"/>
      <c:legendEntry>
        <c:idx val="0"/>
        <c:txPr>
          <a:bodyPr/>
          <a:lstStyle/>
          <a:p>
            <a:pPr>
              <a:defRPr sz="1000"/>
            </a:pPr>
            <a:endParaRPr lang="es-MX"/>
          </a:p>
        </c:txPr>
      </c:legendEntry>
      <c:legendEntry>
        <c:idx val="1"/>
        <c:txPr>
          <a:bodyPr/>
          <a:lstStyle/>
          <a:p>
            <a:pPr>
              <a:defRPr sz="1000"/>
            </a:pPr>
            <a:endParaRPr lang="es-MX"/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7488419081979212"/>
          <c:y val="0.92178279160380949"/>
          <c:w val="0.73787131872907863"/>
          <c:h val="7.0764617243224179E-2"/>
        </c:manualLayout>
      </c:layout>
      <c:overlay val="1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s-MX"/>
        </a:p>
      </c:txPr>
    </c:legend>
    <c:plotVisOnly val="1"/>
    <c:dispBlanksAs val="zero"/>
    <c:showDLblsOverMax val="0"/>
  </c:chart>
  <c:spPr>
    <a:noFill/>
    <a:ln w="19050" cap="sq">
      <a:noFill/>
      <a:bevel/>
    </a:ln>
  </c:spPr>
  <c:txPr>
    <a:bodyPr/>
    <a:lstStyle/>
    <a:p>
      <a:pPr algn="ctr">
        <a:defRPr lang="es-MX" sz="1000" b="0" i="0" u="none" strike="noStrike" kern="1200" baseline="0">
          <a:solidFill>
            <a:sysClr val="windowText" lastClr="000000"/>
          </a:solidFill>
          <a:latin typeface="Soberana Texto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0.59055118110232607" l="0.39370078740157488" r="0.39370078740157488" t="0.59055118110232607" header="0" footer="0"/>
    <c:pageSetup paperSize="125" orientation="landscape" horizontalDpi="2400" verticalDpi="24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9981650523773"/>
          <c:y val="0.13159022885297236"/>
          <c:w val="0.815642016775875"/>
          <c:h val="0.7628069103302386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'g2.1'!$K$8</c:f>
              <c:strCache>
                <c:ptCount val="1"/>
                <c:pt idx="0">
                  <c:v>Con servicio</c:v>
                </c:pt>
              </c:strCache>
            </c:strRef>
          </c:tx>
          <c:spPr>
            <a:solidFill>
              <a:srgbClr val="007934"/>
            </a:solidFill>
            <a:ln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2F7DE1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0"/>
              <c:tx>
                <c:rich>
                  <a:bodyPr/>
                  <a:lstStyle/>
                  <a:p>
                    <a:pPr algn="ctr" rtl="0"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107.6</a:t>
                    </a:r>
                  </a:p>
                  <a:p>
                    <a:pPr algn="ctr" rtl="0"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Con servicio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 algn="ctr" rtl="0"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106.0</a:t>
                    </a:r>
                  </a:p>
                  <a:p>
                    <a:pPr algn="ctr" rtl="0"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Con servicio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'g2.1'!$L$7:$M$7</c:f>
              <c:strCache>
                <c:ptCount val="2"/>
                <c:pt idx="0">
                  <c:v>Agua Potable</c:v>
                </c:pt>
                <c:pt idx="1">
                  <c:v>Alcantarillado</c:v>
                </c:pt>
              </c:strCache>
            </c:strRef>
          </c:cat>
          <c:val>
            <c:numRef>
              <c:f>'g2.1'!$L$8:$M$8</c:f>
              <c:numCache>
                <c:formatCode>_-* #,##0.0_-;\-* #,##0.0_-;_-* "-"??_-;_-@_-</c:formatCode>
                <c:ptCount val="2"/>
                <c:pt idx="0">
                  <c:v>107.64547269350555</c:v>
                </c:pt>
                <c:pt idx="1">
                  <c:v>106.02508781364372</c:v>
                </c:pt>
              </c:numCache>
            </c:numRef>
          </c:val>
        </c:ser>
        <c:ser>
          <c:idx val="0"/>
          <c:order val="1"/>
          <c:tx>
            <c:strRef>
              <c:f>'g2.1'!$K$9</c:f>
              <c:strCache>
                <c:ptCount val="1"/>
                <c:pt idx="0">
                  <c:v>Sin servicio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856A8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421C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2.1192054748255078E-3"/>
                  <c:y val="1.7910447761194031E-2"/>
                </c:manualLayout>
              </c:layout>
              <c:tx>
                <c:rich>
                  <a:bodyPr/>
                  <a:lstStyle/>
                  <a:p>
                    <a:pPr>
                      <a:defRPr sz="1000" b="0">
                        <a:latin typeface="Soberana Texto" panose="02000000000000000000" pitchFamily="50" charset="0"/>
                      </a:defRPr>
                    </a:pPr>
                    <a:r>
                      <a:rPr lang="en-US" sz="1000" b="0" i="0" u="none" strike="noStrike" baseline="0">
                        <a:solidFill>
                          <a:schemeClr val="bg1"/>
                        </a:solidFill>
                        <a:effectLst/>
                        <a:latin typeface="Soberana Texto" panose="02000000000000000000" pitchFamily="50" charset="0"/>
                      </a:rPr>
                      <a:t>8.9</a:t>
                    </a:r>
                  </a:p>
                  <a:p>
                    <a:pPr>
                      <a:defRPr sz="1000" b="0">
                        <a:latin typeface="Soberana Texto" panose="02000000000000000000" pitchFamily="50" charset="0"/>
                      </a:defRPr>
                    </a:pPr>
                    <a:r>
                      <a:rPr lang="en-US" sz="1000" b="0">
                        <a:solidFill>
                          <a:schemeClr val="bg1"/>
                        </a:solidFill>
                        <a:latin typeface="Soberana Texto" panose="02000000000000000000" pitchFamily="50" charset="0"/>
                      </a:rPr>
                      <a:t>Sin servicio </a:t>
                    </a:r>
                    <a:endParaRPr lang="en-US" sz="1000" b="0">
                      <a:latin typeface="Soberana Texto" panose="02000000000000000000" pitchFamily="50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3576164244765225E-3"/>
                  <c:y val="2.0895522388059702E-2"/>
                </c:manualLayout>
              </c:layout>
              <c:tx>
                <c:rich>
                  <a:bodyPr/>
                  <a:lstStyle/>
                  <a:p>
                    <a:pPr>
                      <a:defRPr sz="1000" b="0">
                        <a:latin typeface="Soberana Texto" panose="02000000000000000000" pitchFamily="50" charset="0"/>
                      </a:defRPr>
                    </a:pPr>
                    <a:r>
                      <a:rPr lang="en-US" sz="1000" b="0" i="0" u="none" strike="noStrike" baseline="0">
                        <a:solidFill>
                          <a:schemeClr val="bg1"/>
                        </a:solidFill>
                        <a:effectLst/>
                      </a:rPr>
                      <a:t> 10.5 </a:t>
                    </a:r>
                  </a:p>
                  <a:p>
                    <a:pPr>
                      <a:defRPr sz="1000" b="0">
                        <a:latin typeface="Soberana Texto" panose="02000000000000000000" pitchFamily="50" charset="0"/>
                      </a:defRPr>
                    </a:pPr>
                    <a:r>
                      <a:rPr lang="en-US" sz="1000" b="0">
                        <a:solidFill>
                          <a:schemeClr val="bg1"/>
                        </a:solidFill>
                      </a:rPr>
                      <a:t>Sin servicio</a:t>
                    </a:r>
                    <a:endParaRPr lang="en-US" sz="1000" b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>
                    <a:latin typeface="Soberana Texto" panose="02000000000000000000" pitchFamily="50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'g2.1'!$L$7:$M$7</c:f>
              <c:strCache>
                <c:ptCount val="2"/>
                <c:pt idx="0">
                  <c:v>Agua Potable</c:v>
                </c:pt>
                <c:pt idx="1">
                  <c:v>Alcantarillado</c:v>
                </c:pt>
              </c:strCache>
            </c:strRef>
          </c:cat>
          <c:val>
            <c:numRef>
              <c:f>'g2.1'!$L$9:$M$9</c:f>
              <c:numCache>
                <c:formatCode>_-* #,##0.0_-;\-* #,##0.0_-;_-* "-"??_-;_-@_-</c:formatCode>
                <c:ptCount val="2"/>
                <c:pt idx="0">
                  <c:v>8.9012969850428032</c:v>
                </c:pt>
                <c:pt idx="1">
                  <c:v>10.521681864904638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100"/>
        <c:axId val="199932672"/>
        <c:axId val="199932112"/>
      </c:barChart>
      <c:lineChart>
        <c:grouping val="standard"/>
        <c:varyColors val="0"/>
        <c:ser>
          <c:idx val="1"/>
          <c:order val="2"/>
          <c:tx>
            <c:strRef>
              <c:f>'g2.1'!$K$10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7"/>
          </c:marker>
          <c:dLbls>
            <c:dLbl>
              <c:idx val="0"/>
              <c:layout>
                <c:manualLayout>
                  <c:x val="-4.5573654170530893E-2"/>
                  <c:y val="-3.9656598895287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722387710575467E-2"/>
                  <c:y val="-3.9656598895287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'g2.1'!$L$7:$M$7</c:f>
              <c:strCache>
                <c:ptCount val="2"/>
                <c:pt idx="0">
                  <c:v>Agua Potable</c:v>
                </c:pt>
                <c:pt idx="1">
                  <c:v>Alcantarillado</c:v>
                </c:pt>
              </c:strCache>
            </c:strRef>
          </c:cat>
          <c:val>
            <c:numRef>
              <c:f>'g2.1'!$L$10:$M$10</c:f>
              <c:numCache>
                <c:formatCode>_-* #,##0.0_-;\-* #,##0.0_-;_-* "-"??_-;_-@_-</c:formatCode>
                <c:ptCount val="2"/>
                <c:pt idx="0">
                  <c:v>92.362467866253368</c:v>
                </c:pt>
                <c:pt idx="1">
                  <c:v>90.972137714391536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33792"/>
        <c:axId val="199933232"/>
      </c:lineChart>
      <c:valAx>
        <c:axId val="199932112"/>
        <c:scaling>
          <c:orientation val="minMax"/>
          <c:max val="1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MX"/>
                  <a:t>millones de habitantes</a:t>
                </a:r>
              </a:p>
            </c:rich>
          </c:tx>
          <c:layout>
            <c:manualLayout>
              <c:xMode val="edge"/>
              <c:yMode val="edge"/>
              <c:x val="1.4918414918414918E-2"/>
              <c:y val="5.549888353508050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99932672"/>
        <c:crosses val="autoZero"/>
        <c:crossBetween val="between"/>
      </c:valAx>
      <c:catAx>
        <c:axId val="1999326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99932112"/>
        <c:crosses val="autoZero"/>
        <c:auto val="1"/>
        <c:lblAlgn val="ctr"/>
        <c:lblOffset val="100"/>
        <c:noMultiLvlLbl val="0"/>
      </c:catAx>
      <c:valAx>
        <c:axId val="19993323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MX"/>
                  <a:t>coberturas %</a:t>
                </a:r>
              </a:p>
            </c:rich>
          </c:tx>
          <c:layout>
            <c:manualLayout>
              <c:xMode val="edge"/>
              <c:yMode val="edge"/>
              <c:x val="0.84567945732320648"/>
              <c:y val="4.4355858502761782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99933792"/>
        <c:crosses val="max"/>
        <c:crossBetween val="between"/>
      </c:valAx>
      <c:catAx>
        <c:axId val="19993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93323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000000000000167" l="0.70000000000000062" r="0.70000000000000062" t="0.75000000000000167" header="0.30000000000000032" footer="0.30000000000000032"/>
    <c:pageSetup paperSize="154" orientation="portrait" horizontalDpi="2400" verticalDpi="24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0109546681246E-2"/>
          <c:y val="6.1001679282604505E-2"/>
          <c:w val="0.90206655421131277"/>
          <c:h val="0.7572574691309856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'g2.2'!$K$3</c:f>
              <c:strCache>
                <c:ptCount val="1"/>
                <c:pt idx="0">
                  <c:v>Cobertura Dic/2014</c:v>
                </c:pt>
              </c:strCache>
            </c:strRef>
          </c:tx>
          <c:spPr>
            <a:solidFill>
              <a:srgbClr val="2F7DE1"/>
            </a:solidFill>
            <a:ln w="12700">
              <a:solidFill>
                <a:srgbClr val="000000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 w="6350" prst="coolSlant"/>
            </a:sp3d>
          </c:spPr>
          <c:invertIfNegative val="0"/>
          <c:cat>
            <c:multiLvlStrRef>
              <c:f>#REF!</c:f>
            </c:multiLvlStrRef>
          </c:cat>
          <c:val>
            <c:numRef>
              <c:f>'g2.2'!$K$4:$K$35</c:f>
              <c:numCache>
                <c:formatCode>_-* #,##0.0_-;\-* #,##0.0_-;_-* "-"??_-;_-@_-</c:formatCode>
                <c:ptCount val="32"/>
                <c:pt idx="0">
                  <c:v>99.417133727551033</c:v>
                </c:pt>
                <c:pt idx="1">
                  <c:v>98.891676723269967</c:v>
                </c:pt>
                <c:pt idx="2">
                  <c:v>98.053499256056028</c:v>
                </c:pt>
                <c:pt idx="3">
                  <c:v>97.585446749717406</c:v>
                </c:pt>
                <c:pt idx="4">
                  <c:v>97.507415470791656</c:v>
                </c:pt>
                <c:pt idx="5">
                  <c:v>97.502980892766885</c:v>
                </c:pt>
                <c:pt idx="6">
                  <c:v>97.293491245962642</c:v>
                </c:pt>
                <c:pt idx="7">
                  <c:v>97.187167451489103</c:v>
                </c:pt>
                <c:pt idx="8">
                  <c:v>97.081181468677329</c:v>
                </c:pt>
                <c:pt idx="9">
                  <c:v>97.039410457831394</c:v>
                </c:pt>
                <c:pt idx="10">
                  <c:v>97.038615077484764</c:v>
                </c:pt>
                <c:pt idx="11">
                  <c:v>96.342495995547509</c:v>
                </c:pt>
                <c:pt idx="12">
                  <c:v>96.292441538022885</c:v>
                </c:pt>
                <c:pt idx="13">
                  <c:v>95.83533766616263</c:v>
                </c:pt>
                <c:pt idx="14">
                  <c:v>95.707335799016121</c:v>
                </c:pt>
                <c:pt idx="15">
                  <c:v>95.554460449060244</c:v>
                </c:pt>
                <c:pt idx="16">
                  <c:v>95.40325942695614</c:v>
                </c:pt>
                <c:pt idx="17">
                  <c:v>94.590751380956291</c:v>
                </c:pt>
                <c:pt idx="18">
                  <c:v>94.020446685587871</c:v>
                </c:pt>
                <c:pt idx="19">
                  <c:v>93.374283974833645</c:v>
                </c:pt>
                <c:pt idx="20">
                  <c:v>93.318404696322958</c:v>
                </c:pt>
                <c:pt idx="21">
                  <c:v>92.736330323295732</c:v>
                </c:pt>
                <c:pt idx="22">
                  <c:v>91.909216733798843</c:v>
                </c:pt>
                <c:pt idx="23">
                  <c:v>89.668653881012389</c:v>
                </c:pt>
                <c:pt idx="24">
                  <c:v>89.528525399654285</c:v>
                </c:pt>
                <c:pt idx="25">
                  <c:v>88.289319470917292</c:v>
                </c:pt>
                <c:pt idx="26">
                  <c:v>86.82304935636175</c:v>
                </c:pt>
                <c:pt idx="27">
                  <c:v>84.09037975702951</c:v>
                </c:pt>
                <c:pt idx="28">
                  <c:v>84.007766424477211</c:v>
                </c:pt>
                <c:pt idx="29">
                  <c:v>80.908769583355976</c:v>
                </c:pt>
                <c:pt idx="30">
                  <c:v>78.695566100361759</c:v>
                </c:pt>
                <c:pt idx="31">
                  <c:v>76.054301266388606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9937152"/>
        <c:axId val="199937712"/>
      </c:barChart>
      <c:lineChart>
        <c:grouping val="standard"/>
        <c:varyColors val="0"/>
        <c:ser>
          <c:idx val="5"/>
          <c:order val="1"/>
          <c:spPr>
            <a:ln w="3175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'g2.2'!$J$4:$J$35</c:f>
              <c:strCache>
                <c:ptCount val="32"/>
                <c:pt idx="0">
                  <c:v>Distrito Federal</c:v>
                </c:pt>
                <c:pt idx="1">
                  <c:v>Aguascalientes</c:v>
                </c:pt>
                <c:pt idx="2">
                  <c:v>Yucatán</c:v>
                </c:pt>
                <c:pt idx="3">
                  <c:v>Sonora </c:v>
                </c:pt>
                <c:pt idx="4">
                  <c:v>Coahuila de Zaragoza</c:v>
                </c:pt>
                <c:pt idx="5">
                  <c:v>Durango</c:v>
                </c:pt>
                <c:pt idx="6">
                  <c:v>Sinaloa</c:v>
                </c:pt>
                <c:pt idx="7">
                  <c:v>Colima</c:v>
                </c:pt>
                <c:pt idx="8">
                  <c:v>Guanajuato</c:v>
                </c:pt>
                <c:pt idx="9">
                  <c:v>Nuevo León</c:v>
                </c:pt>
                <c:pt idx="10">
                  <c:v>Tamaulipas</c:v>
                </c:pt>
                <c:pt idx="11">
                  <c:v>Tlaxcala</c:v>
                </c:pt>
                <c:pt idx="12">
                  <c:v>Querétaro de Arteaga</c:v>
                </c:pt>
                <c:pt idx="13">
                  <c:v>Zacatecas</c:v>
                </c:pt>
                <c:pt idx="14">
                  <c:v>Michoacán de Ocampo</c:v>
                </c:pt>
                <c:pt idx="15">
                  <c:v>Jalisco</c:v>
                </c:pt>
                <c:pt idx="16">
                  <c:v>Chihuahua</c:v>
                </c:pt>
                <c:pt idx="17">
                  <c:v>Nayarit</c:v>
                </c:pt>
                <c:pt idx="18">
                  <c:v>Morelos</c:v>
                </c:pt>
                <c:pt idx="19">
                  <c:v>Baja California</c:v>
                </c:pt>
                <c:pt idx="20">
                  <c:v>México</c:v>
                </c:pt>
                <c:pt idx="21">
                  <c:v>Campeche</c:v>
                </c:pt>
                <c:pt idx="22">
                  <c:v>Hidalgo</c:v>
                </c:pt>
                <c:pt idx="23">
                  <c:v>Baja California Sur</c:v>
                </c:pt>
                <c:pt idx="24">
                  <c:v>Puebla</c:v>
                </c:pt>
                <c:pt idx="25">
                  <c:v>San Luis Potosí</c:v>
                </c:pt>
                <c:pt idx="26">
                  <c:v>Quintana Roo</c:v>
                </c:pt>
                <c:pt idx="27">
                  <c:v>Veracruz</c:v>
                </c:pt>
                <c:pt idx="28">
                  <c:v>Tabasco</c:v>
                </c:pt>
                <c:pt idx="29">
                  <c:v>Oaxaca</c:v>
                </c:pt>
                <c:pt idx="30">
                  <c:v>Chiapas</c:v>
                </c:pt>
                <c:pt idx="31">
                  <c:v>Guerrero</c:v>
                </c:pt>
              </c:strCache>
            </c:strRef>
          </c:cat>
          <c:val>
            <c:numRef>
              <c:f>'g2.2'!$M$4:$M$35</c:f>
              <c:numCache>
                <c:formatCode>_-* #,##0.0_-;\-* #,##0.0_-;_-* "-"??_-;_-@_-</c:formatCode>
                <c:ptCount val="32"/>
                <c:pt idx="0">
                  <c:v>92.362467866253368</c:v>
                </c:pt>
                <c:pt idx="1">
                  <c:v>92.362467866253368</c:v>
                </c:pt>
                <c:pt idx="2">
                  <c:v>92.362467866253368</c:v>
                </c:pt>
                <c:pt idx="3">
                  <c:v>92.362467866253368</c:v>
                </c:pt>
                <c:pt idx="4">
                  <c:v>92.362467866253368</c:v>
                </c:pt>
                <c:pt idx="5">
                  <c:v>92.362467866253368</c:v>
                </c:pt>
                <c:pt idx="6">
                  <c:v>92.362467866253368</c:v>
                </c:pt>
                <c:pt idx="7">
                  <c:v>92.362467866253368</c:v>
                </c:pt>
                <c:pt idx="8">
                  <c:v>92.362467866253368</c:v>
                </c:pt>
                <c:pt idx="9">
                  <c:v>92.362467866253368</c:v>
                </c:pt>
                <c:pt idx="10">
                  <c:v>92.362467866253368</c:v>
                </c:pt>
                <c:pt idx="11">
                  <c:v>92.362467866253368</c:v>
                </c:pt>
                <c:pt idx="12">
                  <c:v>92.362467866253368</c:v>
                </c:pt>
                <c:pt idx="13">
                  <c:v>92.362467866253368</c:v>
                </c:pt>
                <c:pt idx="14">
                  <c:v>92.362467866253368</c:v>
                </c:pt>
                <c:pt idx="15">
                  <c:v>92.362467866253368</c:v>
                </c:pt>
                <c:pt idx="16">
                  <c:v>92.362467866253368</c:v>
                </c:pt>
                <c:pt idx="17">
                  <c:v>92.362467866253368</c:v>
                </c:pt>
                <c:pt idx="18">
                  <c:v>92.362467866253368</c:v>
                </c:pt>
                <c:pt idx="19">
                  <c:v>92.362467866253368</c:v>
                </c:pt>
                <c:pt idx="20">
                  <c:v>92.362467866253368</c:v>
                </c:pt>
                <c:pt idx="21">
                  <c:v>92.362467866253368</c:v>
                </c:pt>
                <c:pt idx="22">
                  <c:v>92.362467866253368</c:v>
                </c:pt>
                <c:pt idx="23">
                  <c:v>92.362467866253368</c:v>
                </c:pt>
                <c:pt idx="24">
                  <c:v>92.362467866253368</c:v>
                </c:pt>
                <c:pt idx="25">
                  <c:v>92.362467866253368</c:v>
                </c:pt>
                <c:pt idx="26">
                  <c:v>92.362467866253368</c:v>
                </c:pt>
                <c:pt idx="27">
                  <c:v>92.362467866253368</c:v>
                </c:pt>
                <c:pt idx="28">
                  <c:v>92.362467866253368</c:v>
                </c:pt>
                <c:pt idx="29">
                  <c:v>92.362467866253368</c:v>
                </c:pt>
                <c:pt idx="30">
                  <c:v>92.362467866253368</c:v>
                </c:pt>
                <c:pt idx="31">
                  <c:v>92.362467866253368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37152"/>
        <c:axId val="199937712"/>
      </c:lineChart>
      <c:catAx>
        <c:axId val="19993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Entidad federativa</a:t>
                </a:r>
              </a:p>
            </c:rich>
          </c:tx>
          <c:layout>
            <c:manualLayout>
              <c:xMode val="edge"/>
              <c:yMode val="edge"/>
              <c:x val="0.84698865284574232"/>
              <c:y val="0.955169746459616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s-MX"/>
          </a:p>
        </c:txPr>
        <c:crossAx val="1999377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99937712"/>
        <c:scaling>
          <c:orientation val="minMax"/>
          <c:max val="100"/>
          <c:min val="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MX"/>
                  <a:t>Cobertura  </a:t>
                </a:r>
              </a:p>
            </c:rich>
          </c:tx>
          <c:layout>
            <c:manualLayout>
              <c:xMode val="edge"/>
              <c:yMode val="edge"/>
              <c:x val="1.6126589691562103E-2"/>
              <c:y val="9.2272837966481929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199937152"/>
        <c:crosses val="autoZero"/>
        <c:crossBetween val="between"/>
        <c:majorUnit val="5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Soberana Texto" panose="02000000000000000000" pitchFamily="50" charset="0"/>
          <a:ea typeface="Arial"/>
          <a:cs typeface="Arial" pitchFamily="34" charset="0"/>
        </a:defRPr>
      </a:pPr>
      <a:endParaRPr lang="es-MX"/>
    </a:p>
  </c:txPr>
  <c:printSettings>
    <c:headerFooter alignWithMargins="0"/>
    <c:pageMargins b="0.22" l="0.75000000000001465" r="0.75000000000001465" t="1.1399999999999566" header="0" footer="0"/>
    <c:pageSetup paperSize="142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99560687743151"/>
          <c:y val="5.5040183914618575E-2"/>
          <c:w val="0.81986148026230155"/>
          <c:h val="0.79273806651605871"/>
        </c:manualLayout>
      </c:layout>
      <c:barChart>
        <c:barDir val="col"/>
        <c:grouping val="clustered"/>
        <c:varyColors val="0"/>
        <c:ser>
          <c:idx val="1"/>
          <c:order val="0"/>
          <c:tx>
            <c:v>Población en viviendas particulares</c:v>
          </c:tx>
          <c:spPr>
            <a:solidFill>
              <a:srgbClr val="2F7DE1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>
                <a:rot lat="0" lon="0" rev="3000000"/>
              </a:lightRig>
            </a:scene3d>
            <a:sp3d/>
          </c:spPr>
          <c:invertIfNegative val="0"/>
          <c:dLbls>
            <c:numFmt formatCode="#,##0.0" sourceLinked="0"/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'2.2'!$B$5:$B$14</c:f>
              <c:str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2010 *</c:v>
                </c:pt>
                <c:pt idx="6">
                  <c:v>2011 *</c:v>
                </c:pt>
                <c:pt idx="7">
                  <c:v>2012 *</c:v>
                </c:pt>
                <c:pt idx="8">
                  <c:v>2013 *</c:v>
                </c:pt>
                <c:pt idx="9">
                  <c:v>2014 *</c:v>
                </c:pt>
              </c:strCache>
            </c:strRef>
          </c:cat>
          <c:val>
            <c:numRef>
              <c:f>'2.2'!$C$5:$C$14</c:f>
              <c:numCache>
                <c:formatCode>#\ ###\ ##0.0</c:formatCode>
                <c:ptCount val="10"/>
                <c:pt idx="0">
                  <c:v>80.433824000000001</c:v>
                </c:pt>
                <c:pt idx="1">
                  <c:v>90.728652000000011</c:v>
                </c:pt>
                <c:pt idx="2">
                  <c:v>95.373479000000003</c:v>
                </c:pt>
                <c:pt idx="3">
                  <c:v>100.02846099999999</c:v>
                </c:pt>
                <c:pt idx="4">
                  <c:v>110.547584</c:v>
                </c:pt>
                <c:pt idx="5">
                  <c:v>111.299027</c:v>
                </c:pt>
                <c:pt idx="6">
                  <c:v>112.7</c:v>
                </c:pt>
                <c:pt idx="7">
                  <c:v>113.98922826420595</c:v>
                </c:pt>
                <c:pt idx="8">
                  <c:v>115.3</c:v>
                </c:pt>
                <c:pt idx="9">
                  <c:v>116.54676967854834</c:v>
                </c:pt>
              </c:numCache>
            </c:numRef>
          </c:val>
        </c:ser>
        <c:ser>
          <c:idx val="0"/>
          <c:order val="1"/>
          <c:tx>
            <c:v>Población con servicio</c:v>
          </c:tx>
          <c:spPr>
            <a:solidFill>
              <a:srgbClr val="DAE8FA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>
                <a:rot lat="0" lon="0" rev="3000000"/>
              </a:lightRig>
            </a:scene3d>
            <a:sp3d/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'2.2'!$B$5:$B$14</c:f>
              <c:str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2010 *</c:v>
                </c:pt>
                <c:pt idx="6">
                  <c:v>2011 *</c:v>
                </c:pt>
                <c:pt idx="7">
                  <c:v>2012 *</c:v>
                </c:pt>
                <c:pt idx="8">
                  <c:v>2013 *</c:v>
                </c:pt>
                <c:pt idx="9">
                  <c:v>2014 *</c:v>
                </c:pt>
              </c:strCache>
            </c:strRef>
          </c:cat>
          <c:val>
            <c:numRef>
              <c:f>'2.2'!$D$5:$D$14</c:f>
              <c:numCache>
                <c:formatCode>#\ ###\ ##0.0</c:formatCode>
                <c:ptCount val="10"/>
                <c:pt idx="0">
                  <c:v>63.055542000000003</c:v>
                </c:pt>
                <c:pt idx="1">
                  <c:v>76.738928000000001</c:v>
                </c:pt>
                <c:pt idx="2">
                  <c:v>83.768801999999994</c:v>
                </c:pt>
                <c:pt idx="3">
                  <c:v>89.223750999999993</c:v>
                </c:pt>
                <c:pt idx="4">
                  <c:v>100.53054700000001</c:v>
                </c:pt>
                <c:pt idx="5">
                  <c:v>101.48213718451851</c:v>
                </c:pt>
                <c:pt idx="6">
                  <c:v>103.2</c:v>
                </c:pt>
                <c:pt idx="7">
                  <c:v>104.86027654858702</c:v>
                </c:pt>
                <c:pt idx="8">
                  <c:v>106.371</c:v>
                </c:pt>
                <c:pt idx="9">
                  <c:v>107.64547269350555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9941072"/>
        <c:axId val="199941632"/>
      </c:barChart>
      <c:lineChart>
        <c:grouping val="standard"/>
        <c:varyColors val="0"/>
        <c:ser>
          <c:idx val="2"/>
          <c:order val="2"/>
          <c:tx>
            <c:v>Cobertura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'2.2'!$B$5:$B$14</c:f>
              <c:str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2010 *</c:v>
                </c:pt>
                <c:pt idx="6">
                  <c:v>2011 *</c:v>
                </c:pt>
                <c:pt idx="7">
                  <c:v>2012 *</c:v>
                </c:pt>
                <c:pt idx="8">
                  <c:v>2013 *</c:v>
                </c:pt>
                <c:pt idx="9">
                  <c:v>2014 *</c:v>
                </c:pt>
              </c:strCache>
            </c:strRef>
          </c:cat>
          <c:val>
            <c:numRef>
              <c:f>'2.2'!$G$5:$G$14</c:f>
              <c:numCache>
                <c:formatCode>#\ ###\ ##0.0</c:formatCode>
                <c:ptCount val="10"/>
                <c:pt idx="0">
                  <c:v>78.394310831224431</c:v>
                </c:pt>
                <c:pt idx="1">
                  <c:v>84.580698939514704</c:v>
                </c:pt>
                <c:pt idx="2">
                  <c:v>87.832385772568898</c:v>
                </c:pt>
                <c:pt idx="3">
                  <c:v>89.198364253549798</c:v>
                </c:pt>
                <c:pt idx="4">
                  <c:v>90.938710157609606</c:v>
                </c:pt>
                <c:pt idx="5">
                  <c:v>91.179716408948039</c:v>
                </c:pt>
                <c:pt idx="6">
                  <c:v>91.570541259982249</c:v>
                </c:pt>
                <c:pt idx="7">
                  <c:v>91.991390893129207</c:v>
                </c:pt>
                <c:pt idx="8">
                  <c:v>92.255854293148303</c:v>
                </c:pt>
                <c:pt idx="9">
                  <c:v>92.362467866253382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42192"/>
        <c:axId val="199942752"/>
      </c:lineChart>
      <c:catAx>
        <c:axId val="199941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19994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941632"/>
        <c:scaling>
          <c:orientation val="minMax"/>
          <c:max val="14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algn="ctr" rtl="0">
                  <a:defRPr/>
                </a:pPr>
                <a:r>
                  <a:rPr lang="es-MX"/>
                  <a:t>millones de habitantes</a:t>
                </a:r>
              </a:p>
            </c:rich>
          </c:tx>
          <c:layout>
            <c:manualLayout>
              <c:xMode val="edge"/>
              <c:yMode val="edge"/>
              <c:x val="2.2382144555783568E-2"/>
              <c:y val="0.28181658007485999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199941072"/>
        <c:crosses val="autoZero"/>
        <c:crossBetween val="between"/>
      </c:valAx>
      <c:catAx>
        <c:axId val="19994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9942752"/>
        <c:crosses val="autoZero"/>
        <c:auto val="0"/>
        <c:lblAlgn val="ctr"/>
        <c:lblOffset val="100"/>
        <c:noMultiLvlLbl val="0"/>
      </c:catAx>
      <c:valAx>
        <c:axId val="19994275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/>
                  <a:t>cobertura  %</a:t>
                </a:r>
              </a:p>
            </c:rich>
          </c:tx>
          <c:layout>
            <c:manualLayout>
              <c:xMode val="edge"/>
              <c:yMode val="edge"/>
              <c:x val="0.96835032134225396"/>
              <c:y val="0.34792545389699003"/>
            </c:manualLayout>
          </c:layout>
          <c:overlay val="0"/>
          <c:spPr>
            <a:noFill/>
            <a:ln w="25400">
              <a:solidFill>
                <a:schemeClr val="bg1"/>
              </a:solidFill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199942192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152425962560108E-2"/>
          <c:y val="0.92744953538189345"/>
          <c:w val="0.98222078729484452"/>
          <c:h val="4.2235721960653713E-2"/>
        </c:manualLayout>
      </c:layout>
      <c:overlay val="0"/>
    </c:legend>
    <c:plotVisOnly val="1"/>
    <c:dispBlanksAs val="gap"/>
    <c:showDLblsOverMax val="0"/>
  </c:chart>
  <c:spPr>
    <a:noFill/>
    <a:ln w="19050">
      <a:noFill/>
      <a:prstDash val="solid"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Soberana Texto" panose="02000000000000000000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0.59055118110235427" l="0.39370078740157488" r="0.39370078740157488" t="0.59055118110235427" header="0" footer="0"/>
    <c:pageSetup paperSize="154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11984466642485E-2"/>
          <c:y val="5.6340748863335607E-2"/>
          <c:w val="0.88836882637162551"/>
          <c:h val="0.7548618035205758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'g2.4'!$K$3</c:f>
              <c:strCache>
                <c:ptCount val="1"/>
                <c:pt idx="0">
                  <c:v>Cobertura Dic/2014</c:v>
                </c:pt>
              </c:strCache>
            </c:strRef>
          </c:tx>
          <c:spPr>
            <a:solidFill>
              <a:srgbClr val="C1FFDC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0" prst="coolSlant"/>
            </a:sp3d>
          </c:spPr>
          <c:invertIfNegative val="0"/>
          <c:cat>
            <c:strRef>
              <c:f>'[4]g2.4'!$J$4:$J$35</c:f>
              <c:strCache>
                <c:ptCount val="32"/>
                <c:pt idx="0">
                  <c:v>Distrito Federal</c:v>
                </c:pt>
                <c:pt idx="1">
                  <c:v>Aguascalientes</c:v>
                </c:pt>
                <c:pt idx="2">
                  <c:v>Colima</c:v>
                </c:pt>
                <c:pt idx="3">
                  <c:v>Jalisco</c:v>
                </c:pt>
                <c:pt idx="4">
                  <c:v>Morelos</c:v>
                </c:pt>
                <c:pt idx="5">
                  <c:v>Nuevo León</c:v>
                </c:pt>
                <c:pt idx="6">
                  <c:v>Tabasco</c:v>
                </c:pt>
                <c:pt idx="7">
                  <c:v>Coahuila de Zaragoza</c:v>
                </c:pt>
                <c:pt idx="8">
                  <c:v>Tlaxcala</c:v>
                </c:pt>
                <c:pt idx="9">
                  <c:v>México</c:v>
                </c:pt>
                <c:pt idx="10">
                  <c:v>Chihuahua</c:v>
                </c:pt>
                <c:pt idx="11">
                  <c:v>Nayarit</c:v>
                </c:pt>
                <c:pt idx="12">
                  <c:v>Sinaloa</c:v>
                </c:pt>
                <c:pt idx="13">
                  <c:v>Baja California Sur</c:v>
                </c:pt>
                <c:pt idx="14">
                  <c:v>Zacatecas</c:v>
                </c:pt>
                <c:pt idx="15">
                  <c:v>Baja California</c:v>
                </c:pt>
                <c:pt idx="16">
                  <c:v>Quintana Roo</c:v>
                </c:pt>
                <c:pt idx="17">
                  <c:v>Guanajuato</c:v>
                </c:pt>
                <c:pt idx="18">
                  <c:v>Sonora </c:v>
                </c:pt>
                <c:pt idx="19">
                  <c:v>Querétaro de Arteaga</c:v>
                </c:pt>
                <c:pt idx="20">
                  <c:v>Durango</c:v>
                </c:pt>
                <c:pt idx="21">
                  <c:v>Michoacán de Ocampo</c:v>
                </c:pt>
                <c:pt idx="22">
                  <c:v>Tamaulipas</c:v>
                </c:pt>
                <c:pt idx="23">
                  <c:v>Puebla</c:v>
                </c:pt>
                <c:pt idx="24">
                  <c:v>Hidalgo</c:v>
                </c:pt>
                <c:pt idx="25">
                  <c:v>Veracruz</c:v>
                </c:pt>
                <c:pt idx="26">
                  <c:v>Campeche</c:v>
                </c:pt>
                <c:pt idx="27">
                  <c:v>San Luis Potosí</c:v>
                </c:pt>
                <c:pt idx="28">
                  <c:v>Chiapas</c:v>
                </c:pt>
                <c:pt idx="29">
                  <c:v>Yucatán</c:v>
                </c:pt>
                <c:pt idx="30">
                  <c:v>Guerrero</c:v>
                </c:pt>
                <c:pt idx="31">
                  <c:v>Oaxaca</c:v>
                </c:pt>
              </c:strCache>
            </c:strRef>
          </c:cat>
          <c:val>
            <c:numRef>
              <c:f>'g2.4'!$K$4:$K$35</c:f>
              <c:numCache>
                <c:formatCode>_-* #,##0.0_-;\-* #,##0.0_-;_-* "-"??_-;_-@_-</c:formatCode>
                <c:ptCount val="32"/>
                <c:pt idx="0">
                  <c:v>99.890912496262445</c:v>
                </c:pt>
                <c:pt idx="1">
                  <c:v>97.786531280676797</c:v>
                </c:pt>
                <c:pt idx="2">
                  <c:v>97.760617634430744</c:v>
                </c:pt>
                <c:pt idx="3">
                  <c:v>97.630222260546091</c:v>
                </c:pt>
                <c:pt idx="4">
                  <c:v>97.177214467110133</c:v>
                </c:pt>
                <c:pt idx="5">
                  <c:v>96.624009761759439</c:v>
                </c:pt>
                <c:pt idx="6">
                  <c:v>96.529316005761515</c:v>
                </c:pt>
                <c:pt idx="7">
                  <c:v>95.319440930336057</c:v>
                </c:pt>
                <c:pt idx="8">
                  <c:v>95.283077898957615</c:v>
                </c:pt>
                <c:pt idx="9">
                  <c:v>94.025111311976573</c:v>
                </c:pt>
                <c:pt idx="10">
                  <c:v>93.473560861372164</c:v>
                </c:pt>
                <c:pt idx="11">
                  <c:v>92.864995335744766</c:v>
                </c:pt>
                <c:pt idx="12">
                  <c:v>92.83780343600624</c:v>
                </c:pt>
                <c:pt idx="13">
                  <c:v>92.556413431712329</c:v>
                </c:pt>
                <c:pt idx="14">
                  <c:v>92.397336507659048</c:v>
                </c:pt>
                <c:pt idx="15">
                  <c:v>92.075996849213794</c:v>
                </c:pt>
                <c:pt idx="16">
                  <c:v>91.587737978088285</c:v>
                </c:pt>
                <c:pt idx="17">
                  <c:v>91.435877494756824</c:v>
                </c:pt>
                <c:pt idx="18">
                  <c:v>91.13381094702892</c:v>
                </c:pt>
                <c:pt idx="19">
                  <c:v>91.000935670887074</c:v>
                </c:pt>
                <c:pt idx="20">
                  <c:v>90.919053297632388</c:v>
                </c:pt>
                <c:pt idx="21">
                  <c:v>90.730503422515199</c:v>
                </c:pt>
                <c:pt idx="22">
                  <c:v>90.379620880215498</c:v>
                </c:pt>
                <c:pt idx="23">
                  <c:v>89.675275738522132</c:v>
                </c:pt>
                <c:pt idx="24">
                  <c:v>86.105841387004148</c:v>
                </c:pt>
                <c:pt idx="25">
                  <c:v>85.396774722778403</c:v>
                </c:pt>
                <c:pt idx="26">
                  <c:v>83.783709624185931</c:v>
                </c:pt>
                <c:pt idx="27">
                  <c:v>82.50746542392227</c:v>
                </c:pt>
                <c:pt idx="28">
                  <c:v>81.142324937102529</c:v>
                </c:pt>
                <c:pt idx="29">
                  <c:v>80.055528022533579</c:v>
                </c:pt>
                <c:pt idx="30">
                  <c:v>78.864802289237375</c:v>
                </c:pt>
                <c:pt idx="31">
                  <c:v>74.627298340694054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9946112"/>
        <c:axId val="199946672"/>
      </c:barChart>
      <c:lineChart>
        <c:grouping val="standard"/>
        <c:varyColors val="0"/>
        <c:ser>
          <c:idx val="2"/>
          <c:order val="1"/>
          <c:spPr>
            <a:ln>
              <a:solidFill>
                <a:srgbClr val="006600"/>
              </a:solidFill>
            </a:ln>
          </c:spPr>
          <c:marker>
            <c:symbol val="none"/>
          </c:marker>
          <c:cat>
            <c:strRef>
              <c:f>'g2.4'!$J$4:$J$35</c:f>
              <c:strCache>
                <c:ptCount val="32"/>
                <c:pt idx="0">
                  <c:v>Distrito Federal</c:v>
                </c:pt>
                <c:pt idx="1">
                  <c:v>Morelos</c:v>
                </c:pt>
                <c:pt idx="2">
                  <c:v>Colima</c:v>
                </c:pt>
                <c:pt idx="3">
                  <c:v>Aguascalientes</c:v>
                </c:pt>
                <c:pt idx="4">
                  <c:v>Jalisco</c:v>
                </c:pt>
                <c:pt idx="5">
                  <c:v>Nuevo León</c:v>
                </c:pt>
                <c:pt idx="6">
                  <c:v>Tabasco</c:v>
                </c:pt>
                <c:pt idx="7">
                  <c:v>Coahuila de Zaragoza</c:v>
                </c:pt>
                <c:pt idx="8">
                  <c:v>Tlaxcala</c:v>
                </c:pt>
                <c:pt idx="9">
                  <c:v>Sinaloa</c:v>
                </c:pt>
                <c:pt idx="10">
                  <c:v>Chihuahua</c:v>
                </c:pt>
                <c:pt idx="11">
                  <c:v>Nayarit</c:v>
                </c:pt>
                <c:pt idx="12">
                  <c:v>México</c:v>
                </c:pt>
                <c:pt idx="13">
                  <c:v>Zacatecas</c:v>
                </c:pt>
                <c:pt idx="14">
                  <c:v>Guanajuato</c:v>
                </c:pt>
                <c:pt idx="15">
                  <c:v>Baja California Sur</c:v>
                </c:pt>
                <c:pt idx="16">
                  <c:v>Durango</c:v>
                </c:pt>
                <c:pt idx="17">
                  <c:v>Quintana Roo</c:v>
                </c:pt>
                <c:pt idx="18">
                  <c:v>Querétaro de Arteaga</c:v>
                </c:pt>
                <c:pt idx="19">
                  <c:v>Sonora </c:v>
                </c:pt>
                <c:pt idx="20">
                  <c:v>Baja California</c:v>
                </c:pt>
                <c:pt idx="21">
                  <c:v>Puebla</c:v>
                </c:pt>
                <c:pt idx="22">
                  <c:v>Michoacán de Ocampo</c:v>
                </c:pt>
                <c:pt idx="23">
                  <c:v>Tamaulipas</c:v>
                </c:pt>
                <c:pt idx="24">
                  <c:v>Hidalgo</c:v>
                </c:pt>
                <c:pt idx="25">
                  <c:v>Veracruz</c:v>
                </c:pt>
                <c:pt idx="26">
                  <c:v>Campeche</c:v>
                </c:pt>
                <c:pt idx="27">
                  <c:v>San Luis Potosí</c:v>
                </c:pt>
                <c:pt idx="28">
                  <c:v>Chiapas</c:v>
                </c:pt>
                <c:pt idx="29">
                  <c:v>Guerrero</c:v>
                </c:pt>
                <c:pt idx="30">
                  <c:v>Yucatán</c:v>
                </c:pt>
                <c:pt idx="31">
                  <c:v>Oaxaca</c:v>
                </c:pt>
              </c:strCache>
            </c:strRef>
          </c:cat>
          <c:val>
            <c:numRef>
              <c:f>'g2.4'!$M$4:$M$35</c:f>
              <c:numCache>
                <c:formatCode>_-* #,##0.0_-;\-* #,##0.0_-;_-* "-"??_-;_-@_-</c:formatCode>
                <c:ptCount val="32"/>
                <c:pt idx="0">
                  <c:v>90.972137714391536</c:v>
                </c:pt>
                <c:pt idx="1">
                  <c:v>90.972137714391536</c:v>
                </c:pt>
                <c:pt idx="2">
                  <c:v>90.972137714391536</c:v>
                </c:pt>
                <c:pt idx="3">
                  <c:v>90.972137714391536</c:v>
                </c:pt>
                <c:pt idx="4">
                  <c:v>90.972137714391536</c:v>
                </c:pt>
                <c:pt idx="5">
                  <c:v>90.972137714391536</c:v>
                </c:pt>
                <c:pt idx="6">
                  <c:v>90.972137714391536</c:v>
                </c:pt>
                <c:pt idx="7">
                  <c:v>90.972137714391536</c:v>
                </c:pt>
                <c:pt idx="8">
                  <c:v>90.972137714391536</c:v>
                </c:pt>
                <c:pt idx="9">
                  <c:v>90.972137714391536</c:v>
                </c:pt>
                <c:pt idx="10">
                  <c:v>90.972137714391536</c:v>
                </c:pt>
                <c:pt idx="11">
                  <c:v>90.972137714391536</c:v>
                </c:pt>
                <c:pt idx="12">
                  <c:v>90.972137714391536</c:v>
                </c:pt>
                <c:pt idx="13">
                  <c:v>90.972137714391536</c:v>
                </c:pt>
                <c:pt idx="14">
                  <c:v>90.972137714391536</c:v>
                </c:pt>
                <c:pt idx="15">
                  <c:v>90.972137714391536</c:v>
                </c:pt>
                <c:pt idx="16">
                  <c:v>90.972137714391536</c:v>
                </c:pt>
                <c:pt idx="17">
                  <c:v>90.972137714391536</c:v>
                </c:pt>
                <c:pt idx="18">
                  <c:v>90.972137714391536</c:v>
                </c:pt>
                <c:pt idx="19">
                  <c:v>90.972137714391536</c:v>
                </c:pt>
                <c:pt idx="20">
                  <c:v>90.972137714391536</c:v>
                </c:pt>
                <c:pt idx="21">
                  <c:v>90.972137714391536</c:v>
                </c:pt>
                <c:pt idx="22">
                  <c:v>90.972137714391536</c:v>
                </c:pt>
                <c:pt idx="23">
                  <c:v>90.972137714391536</c:v>
                </c:pt>
                <c:pt idx="24">
                  <c:v>90.972137714391536</c:v>
                </c:pt>
                <c:pt idx="25">
                  <c:v>90.972137714391536</c:v>
                </c:pt>
                <c:pt idx="26">
                  <c:v>90.972137714391536</c:v>
                </c:pt>
                <c:pt idx="27">
                  <c:v>90.972137714391536</c:v>
                </c:pt>
                <c:pt idx="28">
                  <c:v>90.972137714391536</c:v>
                </c:pt>
                <c:pt idx="29">
                  <c:v>90.972137714391536</c:v>
                </c:pt>
                <c:pt idx="30">
                  <c:v>90.972137714391536</c:v>
                </c:pt>
                <c:pt idx="31">
                  <c:v>90.972137714391536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46112"/>
        <c:axId val="199946672"/>
      </c:lineChart>
      <c:catAx>
        <c:axId val="19994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Entidad federativa</a:t>
                </a:r>
              </a:p>
            </c:rich>
          </c:tx>
          <c:layout>
            <c:manualLayout>
              <c:xMode val="edge"/>
              <c:yMode val="edge"/>
              <c:x val="0.85770330054913613"/>
              <c:y val="0.96287451403328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/>
            </a:pPr>
            <a:endParaRPr lang="es-MX"/>
          </a:p>
        </c:txPr>
        <c:crossAx val="1999466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99946672"/>
        <c:scaling>
          <c:orientation val="minMax"/>
          <c:max val="100"/>
          <c:min val="6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es-MX" sz="1000"/>
                  <a:t>cobertura %</a:t>
                </a:r>
              </a:p>
            </c:rich>
          </c:tx>
          <c:layout>
            <c:manualLayout>
              <c:xMode val="edge"/>
              <c:yMode val="edge"/>
              <c:x val="2.4233708754416071E-2"/>
              <c:y val="6.9238981060823612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s-MX"/>
          </a:p>
        </c:txPr>
        <c:crossAx val="19994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Soberana Texto" panose="02000000000000000000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0.22" l="0.75000000000001465" r="0.75000000000001465" t="1.1399999999999566" header="0" footer="0"/>
    <c:pageSetup paperSize="142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782296342709"/>
          <c:y val="5.5531395247177463E-2"/>
          <c:w val="0.82146880319344362"/>
          <c:h val="0.79243894827558892"/>
        </c:manualLayout>
      </c:layout>
      <c:barChart>
        <c:barDir val="col"/>
        <c:grouping val="clustered"/>
        <c:varyColors val="0"/>
        <c:ser>
          <c:idx val="1"/>
          <c:order val="0"/>
          <c:tx>
            <c:v>Población en viviendas particulares</c:v>
          </c:tx>
          <c:spPr>
            <a:solidFill>
              <a:srgbClr val="00C454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'2.6'!$B$5:$B$14</c:f>
              <c:str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2010 *</c:v>
                </c:pt>
                <c:pt idx="6">
                  <c:v>2011 *</c:v>
                </c:pt>
                <c:pt idx="7">
                  <c:v>2012 *</c:v>
                </c:pt>
                <c:pt idx="8">
                  <c:v>2013 *</c:v>
                </c:pt>
                <c:pt idx="9">
                  <c:v>2014 *</c:v>
                </c:pt>
              </c:strCache>
            </c:strRef>
          </c:cat>
          <c:val>
            <c:numRef>
              <c:f>'2.6'!$C$5:$C$14</c:f>
              <c:numCache>
                <c:formatCode>#\ ###\ ##0.0</c:formatCode>
                <c:ptCount val="10"/>
                <c:pt idx="0">
                  <c:v>80.433824000000001</c:v>
                </c:pt>
                <c:pt idx="1">
                  <c:v>90.728652000000011</c:v>
                </c:pt>
                <c:pt idx="2">
                  <c:v>95.373479000000003</c:v>
                </c:pt>
                <c:pt idx="3">
                  <c:v>100.02846099999999</c:v>
                </c:pt>
                <c:pt idx="4">
                  <c:v>110.547584</c:v>
                </c:pt>
                <c:pt idx="5">
                  <c:v>111.299027</c:v>
                </c:pt>
                <c:pt idx="6">
                  <c:v>112.7</c:v>
                </c:pt>
                <c:pt idx="7">
                  <c:v>113.98922826420595</c:v>
                </c:pt>
                <c:pt idx="8">
                  <c:v>115.3</c:v>
                </c:pt>
                <c:pt idx="9">
                  <c:v>116.54676967854834</c:v>
                </c:pt>
              </c:numCache>
            </c:numRef>
          </c:val>
          <c:extLst/>
        </c:ser>
        <c:ser>
          <c:idx val="0"/>
          <c:order val="1"/>
          <c:tx>
            <c:v>Población con servicio</c:v>
          </c:tx>
          <c:spPr>
            <a:solidFill>
              <a:srgbClr val="C1FFDC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'2.6'!$B$5:$B$14</c:f>
              <c:strCach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2010 *</c:v>
                </c:pt>
                <c:pt idx="6">
                  <c:v>2011 *</c:v>
                </c:pt>
                <c:pt idx="7">
                  <c:v>2012 *</c:v>
                </c:pt>
                <c:pt idx="8">
                  <c:v>2013 *</c:v>
                </c:pt>
                <c:pt idx="9">
                  <c:v>2014 *</c:v>
                </c:pt>
              </c:strCache>
            </c:strRef>
          </c:cat>
          <c:val>
            <c:numRef>
              <c:f>'2.6'!$D$5:$D$14</c:f>
              <c:numCache>
                <c:formatCode>#\ ###\ ##0.0</c:formatCode>
                <c:ptCount val="10"/>
                <c:pt idx="0">
                  <c:v>49.47</c:v>
                </c:pt>
                <c:pt idx="1">
                  <c:v>65.7</c:v>
                </c:pt>
                <c:pt idx="2">
                  <c:v>72.7</c:v>
                </c:pt>
                <c:pt idx="3">
                  <c:v>85.641177999999996</c:v>
                </c:pt>
                <c:pt idx="4">
                  <c:v>99.058833000000007</c:v>
                </c:pt>
                <c:pt idx="5">
                  <c:v>100.0619100077664</c:v>
                </c:pt>
                <c:pt idx="6">
                  <c:v>101.6</c:v>
                </c:pt>
                <c:pt idx="7">
                  <c:v>103.1220763381437</c:v>
                </c:pt>
                <c:pt idx="8">
                  <c:v>104.779</c:v>
                </c:pt>
                <c:pt idx="9">
                  <c:v>106.02508781364372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1004640"/>
        <c:axId val="231005200"/>
      </c:barChart>
      <c:lineChart>
        <c:grouping val="standard"/>
        <c:varyColors val="0"/>
        <c:ser>
          <c:idx val="2"/>
          <c:order val="2"/>
          <c:tx>
            <c:v>Cobertura</c:v>
          </c:tx>
          <c:spPr>
            <a:ln w="28575">
              <a:noFill/>
            </a:ln>
            <a:effectLst>
              <a:outerShdw sx="1000" sy="1000" algn="ctr" rotWithShape="0">
                <a:srgbClr val="000000"/>
              </a:outerShdw>
            </a:effectLst>
          </c:spPr>
          <c:marker>
            <c:symbol val="triangle"/>
            <c:size val="9"/>
            <c:spPr>
              <a:solidFill>
                <a:srgbClr val="E60000"/>
              </a:solidFill>
              <a:ln>
                <a:solidFill>
                  <a:srgbClr val="C00000"/>
                </a:solidFill>
              </a:ln>
              <a:effectLst>
                <a:outerShdw sx="1000" sy="1000" algn="ctr" rotWithShape="0">
                  <a:srgbClr val="000000"/>
                </a:outerShdw>
              </a:effectLst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#REF!</c:f>
              <c:str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2010 *</c:v>
                </c:pt>
                <c:pt idx="6">
                  <c:v>2011 *</c:v>
                </c:pt>
                <c:pt idx="7">
                  <c:v>2012 *</c:v>
                </c:pt>
                <c:pt idx="8">
                  <c:v>2013 *</c:v>
                </c:pt>
              </c:strCache>
              <c:extLst xmlns:c15="http://schemas.microsoft.com/office/drawing/2012/chart"/>
            </c:strRef>
          </c:cat>
          <c:val>
            <c:numRef>
              <c:f>'2.6'!$G$5:$G$14</c:f>
              <c:numCache>
                <c:formatCode>#\ ###\ ##0.0</c:formatCode>
                <c:ptCount val="10"/>
                <c:pt idx="0">
                  <c:v>61.503976237658421</c:v>
                </c:pt>
                <c:pt idx="1">
                  <c:v>72.413728796499683</c:v>
                </c:pt>
                <c:pt idx="2">
                  <c:v>76.226641580307657</c:v>
                </c:pt>
                <c:pt idx="3">
                  <c:v>85.61681059953527</c:v>
                </c:pt>
                <c:pt idx="4">
                  <c:v>89.607415572284239</c:v>
                </c:pt>
                <c:pt idx="5">
                  <c:v>90.003670054336055</c:v>
                </c:pt>
                <c:pt idx="6">
                  <c:v>90.150842945874004</c:v>
                </c:pt>
                <c:pt idx="7">
                  <c:v>90.466509782069764</c:v>
                </c:pt>
                <c:pt idx="8">
                  <c:v>90.9</c:v>
                </c:pt>
                <c:pt idx="9">
                  <c:v>90.97213771439155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06320"/>
        <c:axId val="231005760"/>
      </c:lineChart>
      <c:catAx>
        <c:axId val="231004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3100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005200"/>
        <c:scaling>
          <c:orientation val="minMax"/>
          <c:max val="14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algn="ctr" rtl="0">
                  <a:defRPr/>
                </a:pPr>
                <a:r>
                  <a:rPr lang="es-MX"/>
                  <a:t>cobertura %</a:t>
                </a:r>
              </a:p>
            </c:rich>
          </c:tx>
          <c:layout>
            <c:manualLayout>
              <c:xMode val="edge"/>
              <c:yMode val="edge"/>
              <c:x val="0.96688590050173895"/>
              <c:y val="0.349749848801627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31004640"/>
        <c:crosses val="autoZero"/>
        <c:crossBetween val="between"/>
      </c:valAx>
      <c:valAx>
        <c:axId val="231005760"/>
        <c:scaling>
          <c:orientation val="minMax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crossAx val="231006320"/>
        <c:crosses val="max"/>
        <c:crossBetween val="between"/>
        <c:majorUnit val="20"/>
      </c:valAx>
      <c:catAx>
        <c:axId val="23100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005760"/>
        <c:crossesAt val="30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095145067863252E-2"/>
          <c:y val="0.94507754712479164"/>
          <c:w val="0.90249392173757259"/>
          <c:h val="3.97727272727272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 algn="r">
        <a:defRPr sz="1200" b="0" i="0" u="none" strike="noStrike" baseline="0">
          <a:solidFill>
            <a:srgbClr val="000000"/>
          </a:solidFill>
          <a:latin typeface="Soberana Texto" panose="02000000000000000000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0.98425196850393659" l="0.74803149606299568" r="0.74803149606299568" t="0.98425196850393659" header="0.51181102362204722" footer="0.51181102362204722"/>
    <c:pageSetup paperSize="11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8463214827382E-2"/>
          <c:y val="3.3562166285278416E-2"/>
          <c:w val="0.88170689126133461"/>
          <c:h val="0.75873871601290122"/>
        </c:manualLayout>
      </c:layout>
      <c:barChart>
        <c:barDir val="col"/>
        <c:grouping val="clustered"/>
        <c:varyColors val="0"/>
        <c:ser>
          <c:idx val="1"/>
          <c:order val="1"/>
          <c:tx>
            <c:v>Nacional avances</c:v>
          </c:tx>
          <c:spPr>
            <a:solidFill>
              <a:srgbClr val="2F7DE1"/>
            </a:solidFill>
            <a:ln>
              <a:noFill/>
            </a:ln>
            <a:effectLst/>
          </c:spPr>
          <c:invertIfNegative val="0"/>
          <c:cat>
            <c:numRef>
              <c:f>'g2.6'!$O$9:$O$14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'g2.6'!$Q$9:$Q$14</c:f>
              <c:numCache>
                <c:formatCode>#\ ###\ ##0.0</c:formatCode>
                <c:ptCount val="6"/>
                <c:pt idx="0">
                  <c:v>92.3</c:v>
                </c:pt>
                <c:pt idx="1">
                  <c:v>92.362467866253382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Zonas urbanas avances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'g2.6'!$O$9:$O$14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'g2.6'!$S$9:$S$14</c:f>
              <c:numCache>
                <c:formatCode>#\ ###\ ##0.0</c:formatCode>
                <c:ptCount val="6"/>
                <c:pt idx="0">
                  <c:v>95.4</c:v>
                </c:pt>
                <c:pt idx="1">
                  <c:v>95.110329703352662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v>Zonas rurales avances</c:v>
          </c:tx>
          <c:spPr>
            <a:solidFill>
              <a:srgbClr val="00CCFF"/>
            </a:solidFill>
            <a:ln>
              <a:noFill/>
            </a:ln>
            <a:effectLst/>
          </c:spPr>
          <c:invertIfNegative val="0"/>
          <c:cat>
            <c:numRef>
              <c:f>'g2.6'!$O$9:$O$14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'g2.6'!$U$9:$U$14</c:f>
              <c:numCache>
                <c:formatCode>#\ ###\ ##0.0</c:formatCode>
                <c:ptCount val="6"/>
                <c:pt idx="0">
                  <c:v>81.599999999999994</c:v>
                </c:pt>
                <c:pt idx="1">
                  <c:v>82.914801686723123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231011920"/>
        <c:axId val="231012480"/>
      </c:barChart>
      <c:barChart>
        <c:barDir val="col"/>
        <c:grouping val="clustered"/>
        <c:varyColors val="0"/>
        <c:ser>
          <c:idx val="0"/>
          <c:order val="0"/>
          <c:tx>
            <c:v>Nacional metas</c:v>
          </c:tx>
          <c:spPr>
            <a:noFill/>
            <a:ln w="12700">
              <a:solidFill>
                <a:srgbClr val="2F7DE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842066726009098E-3"/>
                  <c:y val="3.05110602593440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'g2.6'!$O$9:$O$14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'g2.6'!$P$9:$P$14</c:f>
              <c:numCache>
                <c:formatCode>#\ ###\ ##0.0</c:formatCode>
                <c:ptCount val="6"/>
                <c:pt idx="0">
                  <c:v>92.3</c:v>
                </c:pt>
                <c:pt idx="1">
                  <c:v>92.7</c:v>
                </c:pt>
                <c:pt idx="2">
                  <c:v>93</c:v>
                </c:pt>
                <c:pt idx="3">
                  <c:v>93.3</c:v>
                </c:pt>
                <c:pt idx="4">
                  <c:v>93.7</c:v>
                </c:pt>
                <c:pt idx="5">
                  <c:v>94</c:v>
                </c:pt>
              </c:numCache>
            </c:numRef>
          </c:val>
        </c:ser>
        <c:ser>
          <c:idx val="2"/>
          <c:order val="2"/>
          <c:tx>
            <c:v>Zonas urbanas metas</c:v>
          </c:tx>
          <c:spPr>
            <a:noFill/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'g2.6'!$O$9:$O$14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'g2.6'!$R$9:$R$14</c:f>
              <c:numCache>
                <c:formatCode>#\ ###\ ##0.0</c:formatCode>
                <c:ptCount val="6"/>
                <c:pt idx="0">
                  <c:v>95.7</c:v>
                </c:pt>
                <c:pt idx="1">
                  <c:v>95.8</c:v>
                </c:pt>
                <c:pt idx="2">
                  <c:v>96</c:v>
                </c:pt>
                <c:pt idx="3">
                  <c:v>96.2</c:v>
                </c:pt>
                <c:pt idx="4">
                  <c:v>96.3</c:v>
                </c:pt>
                <c:pt idx="5">
                  <c:v>96.5</c:v>
                </c:pt>
              </c:numCache>
            </c:numRef>
          </c:val>
        </c:ser>
        <c:ser>
          <c:idx val="4"/>
          <c:order val="4"/>
          <c:tx>
            <c:v>Zonas rurales metas</c:v>
          </c:tx>
          <c:spPr>
            <a:noFill/>
            <a:ln w="12700">
              <a:solidFill>
                <a:srgbClr val="00CCFF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noFill/>
              <a:ln w="12700">
                <a:solidFill>
                  <a:schemeClr val="accent1">
                    <a:lumMod val="50000"/>
                  </a:schemeClr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'g2.6'!$O$9:$O$14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'g2.6'!$T$9:$T$14</c:f>
              <c:numCache>
                <c:formatCode>#\ ###\ ##0.0</c:formatCode>
                <c:ptCount val="6"/>
                <c:pt idx="0">
                  <c:v>80.8</c:v>
                </c:pt>
                <c:pt idx="1">
                  <c:v>81.7</c:v>
                </c:pt>
                <c:pt idx="2">
                  <c:v>82.5</c:v>
                </c:pt>
                <c:pt idx="3">
                  <c:v>83.3</c:v>
                </c:pt>
                <c:pt idx="4">
                  <c:v>84.3</c:v>
                </c:pt>
                <c:pt idx="5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231013600"/>
        <c:axId val="231013040"/>
      </c:barChart>
      <c:catAx>
        <c:axId val="23101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231012480"/>
        <c:crosses val="autoZero"/>
        <c:auto val="1"/>
        <c:lblAlgn val="ctr"/>
        <c:lblOffset val="100"/>
        <c:noMultiLvlLbl val="0"/>
      </c:catAx>
      <c:valAx>
        <c:axId val="231012480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r>
                  <a:rPr lang="es-MX"/>
                  <a:t>cobertura %</a:t>
                </a:r>
              </a:p>
            </c:rich>
          </c:tx>
          <c:layout>
            <c:manualLayout>
              <c:xMode val="edge"/>
              <c:yMode val="edge"/>
              <c:x val="6.9504772113736808E-3"/>
              <c:y val="0.35044475275830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oberana Texto" panose="02000000000000000000" pitchFamily="50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231011920"/>
        <c:crosses val="autoZero"/>
        <c:crossBetween val="between"/>
        <c:majorUnit val="10"/>
      </c:valAx>
      <c:valAx>
        <c:axId val="231013040"/>
        <c:scaling>
          <c:orientation val="minMax"/>
        </c:scaling>
        <c:delete val="1"/>
        <c:axPos val="r"/>
        <c:numFmt formatCode="#\ ###\ ##0.0" sourceLinked="1"/>
        <c:majorTickMark val="out"/>
        <c:minorTickMark val="none"/>
        <c:tickLblPos val="nextTo"/>
        <c:crossAx val="231013600"/>
        <c:crosses val="max"/>
        <c:crossBetween val="between"/>
      </c:valAx>
      <c:catAx>
        <c:axId val="23101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01304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8887997929486869E-2"/>
          <c:y val="0.88443899890088118"/>
          <c:w val="0.88172373822100403"/>
          <c:h val="7.8947728787906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oberana Texto" panose="02000000000000000000" pitchFamily="50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0132823430277"/>
          <c:y val="5.2366565961732128E-2"/>
          <c:w val="0.82589147003911267"/>
          <c:h val="0.85865721467596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gi_3!$C$30</c:f>
              <c:strCache>
                <c:ptCount val="1"/>
                <c:pt idx="0">
                  <c:v>Cobertura Agua Potable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gi_3!$B$31:$B$33</c:f>
              <c:strCache>
                <c:ptCount val="3"/>
                <c:pt idx="0">
                  <c:v>Nacional</c:v>
                </c:pt>
                <c:pt idx="1">
                  <c:v>Urbano</c:v>
                </c:pt>
                <c:pt idx="2">
                  <c:v>Rural</c:v>
                </c:pt>
              </c:strCache>
            </c:strRef>
          </c:cat>
          <c:val>
            <c:numRef>
              <c:f>gi_3!$C$31:$C$33</c:f>
              <c:numCache>
                <c:formatCode>0.0</c:formatCode>
                <c:ptCount val="3"/>
                <c:pt idx="0" formatCode="General">
                  <c:v>92.4</c:v>
                </c:pt>
                <c:pt idx="1">
                  <c:v>95.1</c:v>
                </c:pt>
                <c:pt idx="2" formatCode="General">
                  <c:v>82.9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5405504"/>
        <c:axId val="195015440"/>
      </c:barChart>
      <c:catAx>
        <c:axId val="19540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195015440"/>
        <c:crosses val="autoZero"/>
        <c:auto val="1"/>
        <c:lblAlgn val="ctr"/>
        <c:lblOffset val="100"/>
        <c:noMultiLvlLbl val="0"/>
      </c:catAx>
      <c:valAx>
        <c:axId val="195015440"/>
        <c:scaling>
          <c:orientation val="minMax"/>
          <c:max val="100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r>
                  <a:rPr lang="es-MX"/>
                  <a:t>porcentaje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oberana Texto" panose="02000000000000000000" pitchFamily="50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195405504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8463214827382E-2"/>
          <c:y val="3.3562166285278416E-2"/>
          <c:w val="0.88170689126133461"/>
          <c:h val="0.75873871601290122"/>
        </c:manualLayout>
      </c:layout>
      <c:barChart>
        <c:barDir val="col"/>
        <c:grouping val="clustered"/>
        <c:varyColors val="0"/>
        <c:ser>
          <c:idx val="1"/>
          <c:order val="1"/>
          <c:tx>
            <c:v>Nacional avances</c:v>
          </c:tx>
          <c:spPr>
            <a:solidFill>
              <a:srgbClr val="007934"/>
            </a:solidFill>
            <a:ln>
              <a:noFill/>
            </a:ln>
            <a:effectLst/>
          </c:spPr>
          <c:invertIfNegative val="0"/>
          <c:cat>
            <c:numRef>
              <c:f>'g2.7'!$O$8:$O$13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'g2.7'!$Q$8:$Q$13</c:f>
              <c:numCache>
                <c:formatCode>#\ ###\ ##0.0</c:formatCode>
                <c:ptCount val="6"/>
                <c:pt idx="0" formatCode="General">
                  <c:v>90.9</c:v>
                </c:pt>
                <c:pt idx="1">
                  <c:v>90.97213771439155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Zonas urbanas avances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'g2.7'!$O$8:$O$13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'g2.7'!$S$8:$S$13</c:f>
              <c:numCache>
                <c:formatCode>#\ ###\ ##0.0</c:formatCode>
                <c:ptCount val="6"/>
                <c:pt idx="0" formatCode="General">
                  <c:v>96.7</c:v>
                </c:pt>
                <c:pt idx="1">
                  <c:v>96.270974698380058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v>Zonas rurales avances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'g2.7'!$O$8:$O$13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'g2.7'!$U$8:$U$13</c:f>
              <c:numCache>
                <c:formatCode>#\ ###\ ##0.0</c:formatCode>
                <c:ptCount val="6"/>
                <c:pt idx="0" formatCode="General">
                  <c:v>71.2</c:v>
                </c:pt>
                <c:pt idx="1">
                  <c:v>72.753738852926503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231551440"/>
        <c:axId val="231552000"/>
      </c:barChart>
      <c:barChart>
        <c:barDir val="col"/>
        <c:grouping val="clustered"/>
        <c:varyColors val="0"/>
        <c:ser>
          <c:idx val="0"/>
          <c:order val="0"/>
          <c:tx>
            <c:v>Nacional metas</c:v>
          </c:tx>
          <c:spPr>
            <a:noFill/>
            <a:ln w="12700">
              <a:solidFill>
                <a:srgbClr val="007934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842066726009098E-3"/>
                  <c:y val="3.05110602593440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'g2.7'!$O$8:$O$13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'g2.7'!$P$8:$P$13</c:f>
              <c:numCache>
                <c:formatCode>#\ ###\ ##0.0</c:formatCode>
                <c:ptCount val="6"/>
                <c:pt idx="0" formatCode="General">
                  <c:v>90.9</c:v>
                </c:pt>
                <c:pt idx="1">
                  <c:v>91.4</c:v>
                </c:pt>
                <c:pt idx="2">
                  <c:v>91.8</c:v>
                </c:pt>
                <c:pt idx="3">
                  <c:v>92.2</c:v>
                </c:pt>
                <c:pt idx="4">
                  <c:v>92.6</c:v>
                </c:pt>
                <c:pt idx="5">
                  <c:v>93</c:v>
                </c:pt>
              </c:numCache>
            </c:numRef>
          </c:val>
        </c:ser>
        <c:ser>
          <c:idx val="2"/>
          <c:order val="2"/>
          <c:tx>
            <c:v>Zonas urbanas metas</c:v>
          </c:tx>
          <c:spPr>
            <a:noFill/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'g2.7'!$O$8:$O$13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'g2.7'!$R$8:$R$13</c:f>
              <c:numCache>
                <c:formatCode>#\ ###\ ##0.0</c:formatCode>
                <c:ptCount val="6"/>
                <c:pt idx="0" formatCode="General">
                  <c:v>96.4</c:v>
                </c:pt>
                <c:pt idx="1">
                  <c:v>96.4</c:v>
                </c:pt>
                <c:pt idx="2">
                  <c:v>96.5</c:v>
                </c:pt>
                <c:pt idx="3">
                  <c:v>96.5</c:v>
                </c:pt>
                <c:pt idx="4">
                  <c:v>96.6</c:v>
                </c:pt>
                <c:pt idx="5">
                  <c:v>96.6</c:v>
                </c:pt>
              </c:numCache>
            </c:numRef>
          </c:val>
        </c:ser>
        <c:ser>
          <c:idx val="4"/>
          <c:order val="4"/>
          <c:tx>
            <c:v>Zonas rurales metas</c:v>
          </c:tx>
          <c:spPr>
            <a:noFill/>
            <a:ln w="12700">
              <a:solidFill>
                <a:srgbClr val="00C454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'g2.7'!$O$8:$O$13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'g2.7'!$T$8:$T$13</c:f>
              <c:numCache>
                <c:formatCode>#\ ###\ ##0.0</c:formatCode>
                <c:ptCount val="6"/>
                <c:pt idx="0" formatCode="General">
                  <c:v>72.5</c:v>
                </c:pt>
                <c:pt idx="1">
                  <c:v>74</c:v>
                </c:pt>
                <c:pt idx="2">
                  <c:v>75.5</c:v>
                </c:pt>
                <c:pt idx="3">
                  <c:v>77</c:v>
                </c:pt>
                <c:pt idx="4">
                  <c:v>78.5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231553120"/>
        <c:axId val="231552560"/>
      </c:barChart>
      <c:catAx>
        <c:axId val="23155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231552000"/>
        <c:crosses val="autoZero"/>
        <c:auto val="1"/>
        <c:lblAlgn val="ctr"/>
        <c:lblOffset val="100"/>
        <c:noMultiLvlLbl val="0"/>
      </c:catAx>
      <c:valAx>
        <c:axId val="231552000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r>
                  <a:rPr lang="es-MX"/>
                  <a:t>cobertura %</a:t>
                </a:r>
              </a:p>
            </c:rich>
          </c:tx>
          <c:layout>
            <c:manualLayout>
              <c:xMode val="edge"/>
              <c:yMode val="edge"/>
              <c:x val="6.9504772113736808E-3"/>
              <c:y val="0.35044475275830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oberana Texto" panose="02000000000000000000" pitchFamily="50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231551440"/>
        <c:crosses val="autoZero"/>
        <c:crossBetween val="between"/>
        <c:majorUnit val="10"/>
      </c:valAx>
      <c:valAx>
        <c:axId val="23155256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31553120"/>
        <c:crosses val="max"/>
        <c:crossBetween val="between"/>
      </c:valAx>
      <c:catAx>
        <c:axId val="23155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55256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8887997929486869E-2"/>
          <c:y val="0.88443899890088118"/>
          <c:w val="0.88172373822100403"/>
          <c:h val="7.8947728787906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oberana Texto" panose="02000000000000000000" pitchFamily="50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00135579078945E-2"/>
          <c:y val="2.1650019198501992E-2"/>
          <c:w val="0.90414420051798161"/>
          <c:h val="0.83504154740841874"/>
        </c:manualLayout>
      </c:layout>
      <c:bubbleChart>
        <c:varyColors val="0"/>
        <c:ser>
          <c:idx val="0"/>
          <c:order val="0"/>
          <c:tx>
            <c:strRef>
              <c:f>'g2.8'!$Y$1</c:f>
              <c:strCache>
                <c:ptCount val="1"/>
                <c:pt idx="0">
                  <c:v>Metas del milenio</c:v>
                </c:pt>
              </c:strCache>
            </c:strRef>
          </c:tx>
          <c:spPr>
            <a:solidFill>
              <a:srgbClr val="DAE8FA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4"/>
            <c:invertIfNegative val="0"/>
            <c:bubble3D val="0"/>
          </c:dPt>
          <c:dLbls>
            <c:dLbl>
              <c:idx val="0"/>
              <c:layout>
                <c:manualLayout>
                  <c:x val="-4.6864188998318783E-2"/>
                  <c:y val="-4.3927563447874502E-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824632422514583E-2"/>
                  <c:y val="5.5788005578800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783611369399902E-2"/>
                  <c:y val="-5.3981118084970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833408754940123E-2"/>
                  <c:y val="-2.7894002789400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67836113693999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5824632422514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4.7248377692321632E-2"/>
                  <c:y val="-4.9747638272952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6.8874172185430405E-2"/>
                  <c:y val="-3.8210155857214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4.5015235164569949E-2"/>
                  <c:y val="3.9117495250332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4.9380961341821086E-2"/>
                  <c:y val="-1.79944144419468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4.4895547931117039E-2"/>
                  <c:y val="3.1805752314433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4.3802016910895546E-2"/>
                  <c:y val="-3.1223712098749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4.30425350436211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4.8560527228581514E-2"/>
                  <c:y val="-2.69905590424854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4.4876850369494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5.4248316069070698E-2"/>
                  <c:y val="2.6793769278389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4.67836113693998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'g2.8'!$X$3:$X$28</c:f>
              <c:numCache>
                <c:formatCode>General</c:formatCode>
                <c:ptCount val="26"/>
                <c:pt idx="1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xVal>
          <c:yVal>
            <c:numRef>
              <c:f>'g2.8'!$Y$3:$Y$28</c:f>
              <c:numCache>
                <c:formatCode>General</c:formatCode>
                <c:ptCount val="26"/>
                <c:pt idx="1">
                  <c:v>78.400000000000006</c:v>
                </c:pt>
                <c:pt idx="5" formatCode="0.0">
                  <c:v>80.560000000000016</c:v>
                </c:pt>
                <c:pt idx="10" formatCode="0.0">
                  <c:v>82.720000000000027</c:v>
                </c:pt>
                <c:pt idx="15" formatCode="0.0">
                  <c:v>84.880000000000038</c:v>
                </c:pt>
                <c:pt idx="20" formatCode="0.0">
                  <c:v>87.040000000000049</c:v>
                </c:pt>
                <c:pt idx="24" formatCode="0.0">
                  <c:v>88.768000000000015</c:v>
                </c:pt>
                <c:pt idx="25">
                  <c:v>89.2</c:v>
                </c:pt>
              </c:numCache>
            </c:numRef>
          </c:yVal>
          <c:bubbleSize>
            <c:numLit>
              <c:formatCode>General</c:formatCode>
              <c:ptCount val="2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</c:numLit>
          </c:bubbleSize>
          <c:bubble3D val="0"/>
        </c:ser>
        <c:ser>
          <c:idx val="2"/>
          <c:order val="1"/>
          <c:tx>
            <c:strRef>
              <c:f>'g2.8'!$AA$1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F7DE1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2F7DE1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2F7DE1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2F7DE1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2F7DE1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8DB8E9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6816535175875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209208566797355E-2"/>
                  <c:y val="-2.196378172393725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967393705680534E-2"/>
                  <c:y val="-6.5888842676706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99869177794783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8494815072222454E-2"/>
                  <c:y val="-5.834636283089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72092085667973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5.0675492110484215E-2"/>
                  <c:y val="-2.7077693918135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0187100786601692E-2"/>
                  <c:y val="-6.2580963093898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5.3375656167978985E-2"/>
                  <c:y val="-4.4577691386904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4.7972091262886922E-2"/>
                  <c:y val="-2.6991291360546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4.73702542668059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4.8790986290254725E-2"/>
                  <c:y val="-5.68888857035094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4.8598063173137862E-2"/>
                  <c:y val="-5.5788005578800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5.1335414498785988E-2"/>
                  <c:y val="-2.6990559042485477E-3"/>
                </c:manualLayout>
              </c:layout>
              <c:tx>
                <c:rich>
                  <a:bodyPr/>
                  <a:lstStyle/>
                  <a:p>
                    <a:pPr algn="ctr" rtl="0">
                      <a:defRPr>
                        <a:solidFill>
                          <a:schemeClr val="bg1"/>
                        </a:solidFill>
                      </a:defRPr>
                    </a:pPr>
                    <a:fld id="{C6110650-B92D-4A7C-A66D-32C1CA81A2A7}" type="YVALUE">
                      <a:rPr lang="en-US">
                        <a:solidFill>
                          <a:schemeClr val="bg1"/>
                        </a:solidFill>
                      </a:rPr>
                      <a:pPr algn="ctr" rtl="0">
                        <a:defRPr>
                          <a:solidFill>
                            <a:schemeClr val="bg1"/>
                          </a:solidFill>
                        </a:defRPr>
                      </a:pPr>
                      <a:t>[VALOR DE Y]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3"/>
              <c:layout>
                <c:manualLayout>
                  <c:x val="-5.048645666568094E-2"/>
                  <c:y val="-2.8444442851754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5.4221372290797674E-2"/>
                  <c:y val="-2.7893471753996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4.9337812478812242E-2"/>
                  <c:y val="3.1351599294398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'g2.8'!$X$3:$X$28</c:f>
              <c:numCache>
                <c:formatCode>General</c:formatCode>
                <c:ptCount val="26"/>
                <c:pt idx="1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xVal>
          <c:yVal>
            <c:numRef>
              <c:f>'g2.8'!$AA$3:$AA$28</c:f>
              <c:numCache>
                <c:formatCode>_-* #,##0.0_-;\-* #,##0.0_-;_-* "-"??_-;_-@_-</c:formatCode>
                <c:ptCount val="26"/>
                <c:pt idx="1">
                  <c:v>78.394310831224431</c:v>
                </c:pt>
                <c:pt idx="5">
                  <c:v>84.580698939514704</c:v>
                </c:pt>
                <c:pt idx="10">
                  <c:v>87.9</c:v>
                </c:pt>
                <c:pt idx="15">
                  <c:v>89.198364253549798</c:v>
                </c:pt>
                <c:pt idx="20">
                  <c:v>90.9</c:v>
                </c:pt>
                <c:pt idx="24">
                  <c:v>92.362467866253368</c:v>
                </c:pt>
                <c:pt idx="25">
                  <c:v>93</c:v>
                </c:pt>
              </c:numCache>
            </c:numRef>
          </c:yVal>
          <c:bubbleSize>
            <c:numLit>
              <c:formatCode>General</c:formatCode>
              <c:ptCount val="2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</c:numLit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231556480"/>
        <c:axId val="231557040"/>
      </c:bubbleChart>
      <c:valAx>
        <c:axId val="231556480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50800" cap="rnd" cmpd="sng">
            <a:noFill/>
          </a:ln>
        </c:spPr>
        <c:crossAx val="231557040"/>
        <c:crosses val="autoZero"/>
        <c:crossBetween val="midCat"/>
      </c:valAx>
      <c:valAx>
        <c:axId val="231557040"/>
        <c:scaling>
          <c:orientation val="minMax"/>
          <c:max val="100"/>
          <c:min val="6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12700" cap="rnd" cmpd="sng">
            <a:solidFill>
              <a:sysClr val="windowText" lastClr="000000"/>
            </a:solidFill>
            <a:prstDash val="solid"/>
            <a:round/>
          </a:ln>
          <a:effectLst/>
        </c:spPr>
        <c:crossAx val="231556480"/>
        <c:crosses val="autoZero"/>
        <c:crossBetween val="midCat"/>
      </c:valAx>
      <c:spPr>
        <a:noFill/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521072796934865"/>
          <c:y val="0.9348552037689849"/>
          <c:w val="0.50679205851619646"/>
          <c:h val="5.4213607914399192E-2"/>
        </c:manualLayout>
      </c:layout>
      <c:overlay val="0"/>
      <c:txPr>
        <a:bodyPr/>
        <a:lstStyle/>
        <a:p>
          <a:pPr>
            <a:defRPr sz="10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Soberana Texto" panose="02000000000000000000" pitchFamily="50" charset="0"/>
          <a:cs typeface="Arial" pitchFamily="34" charset="0"/>
        </a:defRPr>
      </a:pPr>
      <a:endParaRPr lang="es-MX"/>
    </a:p>
  </c:txPr>
  <c:printSettings>
    <c:headerFooter/>
    <c:pageMargins b="0.74803149606299668" l="0.70866141732283983" r="0.70866141732283983" t="0.74803149606299668" header="0.31496062992126406" footer="0.31496062992126406"/>
    <c:pageSetup paperSize="125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58739503779741E-2"/>
          <c:y val="2.1662186005201551E-2"/>
          <c:w val="0.89578688118610994"/>
          <c:h val="0.8350415474084194"/>
        </c:manualLayout>
      </c:layout>
      <c:bubbleChart>
        <c:varyColors val="0"/>
        <c:ser>
          <c:idx val="1"/>
          <c:order val="0"/>
          <c:tx>
            <c:v>Metas del milenio</c:v>
          </c:tx>
          <c:spPr>
            <a:solidFill>
              <a:srgbClr val="76DC80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 rtl="0">
                  <a:defRPr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'g2.9'!$X$3:$X$28</c:f>
              <c:numCache>
                <c:formatCode>General</c:formatCode>
                <c:ptCount val="26"/>
                <c:pt idx="1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xVal>
          <c:yVal>
            <c:numRef>
              <c:f>'g2.9'!$Z$3:$Z$28</c:f>
              <c:numCache>
                <c:formatCode>General</c:formatCode>
                <c:ptCount val="26"/>
                <c:pt idx="1">
                  <c:v>61.5</c:v>
                </c:pt>
                <c:pt idx="5" formatCode="0.0">
                  <c:v>65.350000000000009</c:v>
                </c:pt>
                <c:pt idx="10" formatCode="0.0">
                  <c:v>69.199999999999989</c:v>
                </c:pt>
                <c:pt idx="15" formatCode="0.0">
                  <c:v>73.049999999999969</c:v>
                </c:pt>
                <c:pt idx="20" formatCode="0.0">
                  <c:v>76.899999999999949</c:v>
                </c:pt>
                <c:pt idx="24" formatCode="0.0">
                  <c:v>79.97999999999999</c:v>
                </c:pt>
                <c:pt idx="25" formatCode="0.0">
                  <c:v>80.75</c:v>
                </c:pt>
              </c:numCache>
            </c:numRef>
          </c:yVal>
          <c:bubbleSize>
            <c:numLit>
              <c:formatCode>General</c:formatCode>
              <c:ptCount val="2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</c:numLit>
          </c:bubbleSize>
          <c:bubble3D val="0"/>
        </c:ser>
        <c:ser>
          <c:idx val="3"/>
          <c:order val="1"/>
          <c:tx>
            <c:v>Avance real</c:v>
          </c:tx>
          <c:spPr>
            <a:solidFill>
              <a:srgbClr val="7C9B3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934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7934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7934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7934"/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7934"/>
              </a:solidFill>
              <a:ln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FF00"/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-4.802416283040023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1.3933524767084059E-3"/>
                  <c:y val="-7.85875243001329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5.080044348888607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 rtl="0"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 rtl="0"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'g2.9'!$X$3:$X$28</c:f>
              <c:numCache>
                <c:formatCode>General</c:formatCode>
                <c:ptCount val="26"/>
                <c:pt idx="1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xVal>
          <c:yVal>
            <c:numRef>
              <c:f>'g2.9'!$AB$3:$AB$28</c:f>
              <c:numCache>
                <c:formatCode>_-* #,##0.0_-;\-* #,##0.0_-;_-* "-"??_-;_-@_-</c:formatCode>
                <c:ptCount val="26"/>
                <c:pt idx="1">
                  <c:v>61.484955632595565</c:v>
                </c:pt>
                <c:pt idx="5">
                  <c:v>72.401762345151994</c:v>
                </c:pt>
                <c:pt idx="10">
                  <c:v>76.178809624843396</c:v>
                </c:pt>
                <c:pt idx="15">
                  <c:v>85.6</c:v>
                </c:pt>
                <c:pt idx="20">
                  <c:v>89.6</c:v>
                </c:pt>
                <c:pt idx="24">
                  <c:v>90.972137714391536</c:v>
                </c:pt>
                <c:pt idx="25">
                  <c:v>91.8</c:v>
                </c:pt>
              </c:numCache>
            </c:numRef>
          </c:yVal>
          <c:bubbleSize>
            <c:numLit>
              <c:formatCode>General</c:formatCode>
              <c:ptCount val="2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</c:numLit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231560400"/>
        <c:axId val="231560960"/>
      </c:bubbleChart>
      <c:valAx>
        <c:axId val="23156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rnd" cmpd="sng">
            <a:solidFill>
              <a:schemeClr val="accent3">
                <a:lumMod val="50000"/>
              </a:schemeClr>
            </a:solidFill>
          </a:ln>
        </c:spPr>
        <c:crossAx val="231560960"/>
        <c:crosses val="autoZero"/>
        <c:crossBetween val="midCat"/>
        <c:minorUnit val="1"/>
      </c:valAx>
      <c:valAx>
        <c:axId val="231560960"/>
        <c:scaling>
          <c:orientation val="minMax"/>
          <c:max val="100"/>
          <c:min val="5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12700" cap="rnd" cmpd="sng">
            <a:solidFill>
              <a:schemeClr val="accent3">
                <a:lumMod val="50000"/>
              </a:schemeClr>
            </a:solidFill>
            <a:prstDash val="solid"/>
            <a:round/>
          </a:ln>
          <a:effectLst/>
        </c:spPr>
        <c:crossAx val="231560400"/>
        <c:crosses val="autoZero"/>
        <c:crossBetween val="midCat"/>
      </c:valAx>
      <c:spPr>
        <a:noFill/>
        <a:ln w="6350">
          <a:solidFill>
            <a:schemeClr val="accent3">
              <a:lumMod val="50000"/>
            </a:schemeClr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1000">
                <a:solidFill>
                  <a:sysClr val="windowText" lastClr="000000"/>
                </a:solidFill>
                <a:latin typeface="Soberana Texto" panose="02000000000000000000" pitchFamily="50" charset="0"/>
              </a:defRPr>
            </a:pPr>
            <a:endParaRPr lang="es-MX"/>
          </a:p>
        </c:txPr>
      </c:legendEntry>
      <c:legendEntry>
        <c:idx val="1"/>
        <c:txPr>
          <a:bodyPr/>
          <a:lstStyle/>
          <a:p>
            <a:pPr>
              <a:defRPr sz="1000">
                <a:solidFill>
                  <a:sysClr val="windowText" lastClr="000000"/>
                </a:solidFill>
                <a:latin typeface="Soberana Texto" panose="02000000000000000000" pitchFamily="50" charset="0"/>
              </a:defRPr>
            </a:pPr>
            <a:endParaRPr lang="es-MX"/>
          </a:p>
        </c:txPr>
      </c:legendEntry>
      <c:layout>
        <c:manualLayout>
          <c:xMode val="edge"/>
          <c:yMode val="edge"/>
          <c:x val="0.2549634273772205"/>
          <c:y val="0.91064887606324718"/>
          <c:w val="0.49700919046561187"/>
          <c:h val="8.6788068267006427E-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  <a:latin typeface="Soberana Texto" panose="02000000000000000000" pitchFamily="50" charset="0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>
          <a:latin typeface="Soberana Texto" panose="02000000000000000000" pitchFamily="50" charset="0"/>
          <a:cs typeface="Arial" pitchFamily="34" charset="0"/>
        </a:defRPr>
      </a:pPr>
      <a:endParaRPr lang="es-MX"/>
    </a:p>
  </c:txPr>
  <c:printSettings>
    <c:headerFooter/>
    <c:pageMargins b="0.74803149606299668" l="0.70866141732283983" r="0.70866141732283983" t="0.74803149606299668" header="0.31496062992126406" footer="0.31496062992126406"/>
    <c:pageSetup paperSize="142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21213412319311E-2"/>
          <c:y val="0.12103599420299514"/>
          <c:w val="0.91911443951920158"/>
          <c:h val="0.68878002925690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'g2.10'!$W$7</c:f>
              <c:strCache>
                <c:ptCount val="1"/>
                <c:pt idx="0">
                  <c:v>AGUA  POTABLE</c:v>
                </c:pt>
              </c:strCache>
            </c:strRef>
          </c:tx>
          <c:spPr>
            <a:solidFill>
              <a:srgbClr val="2F7DE1"/>
            </a:solidFill>
            <a:scene3d>
              <a:camera prst="orthographicFront"/>
              <a:lightRig rig="threePt" dir="t"/>
            </a:scene3d>
            <a:sp3d/>
          </c:spPr>
          <c:invertIfNegative val="0"/>
          <c:dPt>
            <c:idx val="10"/>
            <c:invertIfNegative val="0"/>
            <c:bubble3D val="0"/>
            <c:spPr>
              <a:solidFill>
                <a:srgbClr val="AFCCF3"/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5"/>
              <c:layout>
                <c:manualLayout>
                  <c:x val="0"/>
                  <c:y val="1.3461215588045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87234560540767E-17"/>
                  <c:y val="1.3461215588045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1.3461215588045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'g2.10'!$W$9:$W$23</c:f>
              <c:strCache>
                <c:ptCount val="15"/>
                <c:pt idx="0">
                  <c:v>Alemania</c:v>
                </c:pt>
                <c:pt idx="1">
                  <c:v>Canada</c:v>
                </c:pt>
                <c:pt idx="2">
                  <c:v>España</c:v>
                </c:pt>
                <c:pt idx="3">
                  <c:v>Francia</c:v>
                </c:pt>
                <c:pt idx="4">
                  <c:v>Japón</c:v>
                </c:pt>
                <c:pt idx="5">
                  <c:v>Estados Unidos</c:v>
                </c:pt>
                <c:pt idx="6">
                  <c:v>Argentina</c:v>
                </c:pt>
                <c:pt idx="7">
                  <c:v>Chile</c:v>
                </c:pt>
                <c:pt idx="8">
                  <c:v>Brasil</c:v>
                </c:pt>
                <c:pt idx="9">
                  <c:v>Costa Rica</c:v>
                </c:pt>
                <c:pt idx="10">
                  <c:v>México</c:v>
                </c:pt>
                <c:pt idx="11">
                  <c:v>Guatemala</c:v>
                </c:pt>
                <c:pt idx="12">
                  <c:v>India</c:v>
                </c:pt>
                <c:pt idx="13">
                  <c:v>China</c:v>
                </c:pt>
                <c:pt idx="14">
                  <c:v>Honduras</c:v>
                </c:pt>
              </c:strCache>
            </c:strRef>
          </c:cat>
          <c:val>
            <c:numRef>
              <c:f>'g2.10'!$X$9:$X$23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97</c:v>
                </c:pt>
                <c:pt idx="10">
                  <c:v>95</c:v>
                </c:pt>
                <c:pt idx="11">
                  <c:v>94</c:v>
                </c:pt>
                <c:pt idx="12">
                  <c:v>93</c:v>
                </c:pt>
                <c:pt idx="13">
                  <c:v>92</c:v>
                </c:pt>
                <c:pt idx="14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231563200"/>
        <c:axId val="231563760"/>
      </c:barChart>
      <c:catAx>
        <c:axId val="23156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231563760"/>
        <c:crosses val="autoZero"/>
        <c:auto val="1"/>
        <c:lblAlgn val="ctr"/>
        <c:lblOffset val="100"/>
        <c:noMultiLvlLbl val="0"/>
      </c:catAx>
      <c:valAx>
        <c:axId val="231563760"/>
        <c:scaling>
          <c:orientation val="minMax"/>
          <c:max val="100"/>
          <c:min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MX"/>
                  <a:t>Cobertura</a:t>
                </a:r>
              </a:p>
            </c:rich>
          </c:tx>
          <c:layout>
            <c:manualLayout>
              <c:xMode val="edge"/>
              <c:yMode val="edge"/>
              <c:x val="1.1099549080818592E-2"/>
              <c:y val="2.260228653073810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1563200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Soberana Texto" panose="02000000000000000000" pitchFamily="50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 paperSize="124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65647355411119E-2"/>
          <c:y val="0.17981628779157091"/>
          <c:w val="0.92191104490317088"/>
          <c:h val="0.63733463514216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'g2.11'!$AA$7</c:f>
              <c:strCache>
                <c:ptCount val="1"/>
                <c:pt idx="0">
                  <c:v>ALCANTARILLADO</c:v>
                </c:pt>
              </c:strCache>
            </c:strRef>
          </c:tx>
          <c:spPr>
            <a:solidFill>
              <a:srgbClr val="007934"/>
            </a:solidFill>
            <a:scene3d>
              <a:camera prst="orthographicFront"/>
              <a:lightRig rig="threePt" dir="t"/>
            </a:scene3d>
            <a:sp3d/>
          </c:spPr>
          <c:invertIfNegative val="0"/>
          <c:dPt>
            <c:idx val="9"/>
            <c:invertIfNegative val="0"/>
            <c:bubble3D val="0"/>
            <c:spPr>
              <a:solidFill>
                <a:srgbClr val="8FFFBF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10"/>
            <c:invertIfNegative val="0"/>
            <c:bubble3D val="0"/>
          </c:dPt>
          <c:dLbls>
            <c:dLbl>
              <c:idx val="7"/>
              <c:layout>
                <c:manualLayout>
                  <c:x val="0"/>
                  <c:y val="-5.3655253588670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'g2.11'!$AA$9:$AA$23</c:f>
              <c:strCache>
                <c:ptCount val="15"/>
                <c:pt idx="0">
                  <c:v>Alemania</c:v>
                </c:pt>
                <c:pt idx="1">
                  <c:v>Canada</c:v>
                </c:pt>
                <c:pt idx="2">
                  <c:v>España</c:v>
                </c:pt>
                <c:pt idx="3">
                  <c:v>Francia</c:v>
                </c:pt>
                <c:pt idx="4">
                  <c:v>Japón</c:v>
                </c:pt>
                <c:pt idx="5">
                  <c:v>Estados Unidos</c:v>
                </c:pt>
                <c:pt idx="6">
                  <c:v>Chile</c:v>
                </c:pt>
                <c:pt idx="7">
                  <c:v>Argentina</c:v>
                </c:pt>
                <c:pt idx="8">
                  <c:v>Costa Rica</c:v>
                </c:pt>
                <c:pt idx="9">
                  <c:v>México</c:v>
                </c:pt>
                <c:pt idx="10">
                  <c:v>Brasil</c:v>
                </c:pt>
                <c:pt idx="11">
                  <c:v>Honduras</c:v>
                </c:pt>
                <c:pt idx="12">
                  <c:v>Guatemala</c:v>
                </c:pt>
                <c:pt idx="13">
                  <c:v>China</c:v>
                </c:pt>
                <c:pt idx="14">
                  <c:v>India</c:v>
                </c:pt>
              </c:strCache>
            </c:strRef>
          </c:cat>
          <c:val>
            <c:numRef>
              <c:f>'g2.11'!$AB$9:$AB$23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97</c:v>
                </c:pt>
                <c:pt idx="8">
                  <c:v>94</c:v>
                </c:pt>
                <c:pt idx="9">
                  <c:v>85</c:v>
                </c:pt>
                <c:pt idx="10">
                  <c:v>81</c:v>
                </c:pt>
                <c:pt idx="11">
                  <c:v>80</c:v>
                </c:pt>
                <c:pt idx="12">
                  <c:v>80</c:v>
                </c:pt>
                <c:pt idx="13">
                  <c:v>65</c:v>
                </c:pt>
                <c:pt idx="14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231566000"/>
        <c:axId val="231566560"/>
      </c:barChart>
      <c:catAx>
        <c:axId val="23156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1566560"/>
        <c:crosses val="autoZero"/>
        <c:auto val="1"/>
        <c:lblAlgn val="ctr"/>
        <c:lblOffset val="100"/>
        <c:noMultiLvlLbl val="0"/>
      </c:catAx>
      <c:valAx>
        <c:axId val="231566560"/>
        <c:scaling>
          <c:orientation val="minMax"/>
          <c:max val="100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MX"/>
                  <a:t>Cobertura</a:t>
                </a:r>
              </a:p>
            </c:rich>
          </c:tx>
          <c:layout>
            <c:manualLayout>
              <c:xMode val="edge"/>
              <c:yMode val="edge"/>
              <c:x val="2.0790020790020791E-2"/>
              <c:y val="6.372849934705358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156600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Soberana Texto" panose="02000000000000000000" pitchFamily="50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 paperSize="124"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1054855962735"/>
          <c:y val="9.831263266004793E-2"/>
          <c:w val="0.83527719812408607"/>
          <c:h val="0.618017026132603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'g3.1'!$V$3</c:f>
              <c:strCache>
                <c:ptCount val="1"/>
                <c:pt idx="0">
                  <c:v>No Plantas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2F7DE1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934"/>
              </a:solidFill>
            </c:spPr>
          </c:dPt>
          <c:dPt>
            <c:idx val="2"/>
            <c:invertIfNegative val="0"/>
            <c:bubble3D val="0"/>
            <c:spPr>
              <a:solidFill>
                <a:srgbClr val="C3002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3399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FFFF00"/>
              </a:solidFill>
            </c:spPr>
          </c:dPt>
          <c:dLbls>
            <c:numFmt formatCode="#\ 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'g3.1'!$U$5:$U$14</c:f>
              <c:strCache>
                <c:ptCount val="10"/>
                <c:pt idx="0">
                  <c:v>Ósmosis Inversa</c:v>
                </c:pt>
                <c:pt idx="1">
                  <c:v>Clarificación Convencional</c:v>
                </c:pt>
                <c:pt idx="2">
                  <c:v>Clarificación de Patente</c:v>
                </c:pt>
                <c:pt idx="3">
                  <c:v>Filtración Directa</c:v>
                </c:pt>
                <c:pt idx="4">
                  <c:v>Filtro de Carbón Activado</c:v>
                </c:pt>
                <c:pt idx="5">
                  <c:v>Ablandamiento</c:v>
                </c:pt>
                <c:pt idx="6">
                  <c:v>Otro</c:v>
                </c:pt>
                <c:pt idx="7">
                  <c:v>Remoción de Fierro - Manganeso</c:v>
                </c:pt>
                <c:pt idx="8">
                  <c:v>Filtración Lenta</c:v>
                </c:pt>
                <c:pt idx="9">
                  <c:v>Adsorción</c:v>
                </c:pt>
              </c:strCache>
            </c:strRef>
          </c:cat>
          <c:val>
            <c:numRef>
              <c:f>'g3.1'!$V$5:$V$14</c:f>
              <c:numCache>
                <c:formatCode>General</c:formatCode>
                <c:ptCount val="10"/>
                <c:pt idx="0">
                  <c:v>240</c:v>
                </c:pt>
                <c:pt idx="1">
                  <c:v>213</c:v>
                </c:pt>
                <c:pt idx="2">
                  <c:v>157</c:v>
                </c:pt>
                <c:pt idx="3">
                  <c:v>76</c:v>
                </c:pt>
                <c:pt idx="4">
                  <c:v>35</c:v>
                </c:pt>
                <c:pt idx="5">
                  <c:v>18</c:v>
                </c:pt>
                <c:pt idx="6">
                  <c:v>16</c:v>
                </c:pt>
                <c:pt idx="7">
                  <c:v>11</c:v>
                </c:pt>
                <c:pt idx="8">
                  <c:v>10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231495904"/>
        <c:axId val="231495344"/>
      </c:barChart>
      <c:lineChart>
        <c:grouping val="standard"/>
        <c:varyColors val="0"/>
        <c:ser>
          <c:idx val="1"/>
          <c:order val="1"/>
          <c:tx>
            <c:strRef>
              <c:f>'g3.1'!$W$3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  <a:ln>
                <a:noFill/>
              </a:ln>
            </c:spPr>
          </c:marker>
          <c:dPt>
            <c:idx val="2"/>
            <c:marker>
              <c:spPr>
                <a:solidFill>
                  <a:srgbClr val="001A0B"/>
                </a:solidFill>
                <a:ln>
                  <a:noFill/>
                </a:ln>
              </c:spPr>
            </c:marker>
            <c:bubble3D val="0"/>
          </c:dPt>
          <c:cat>
            <c:strRef>
              <c:f>'g3.1'!$U$5:$U$14</c:f>
              <c:strCache>
                <c:ptCount val="10"/>
                <c:pt idx="0">
                  <c:v>Ósmosis Inversa</c:v>
                </c:pt>
                <c:pt idx="1">
                  <c:v>Clarificación Convencional</c:v>
                </c:pt>
                <c:pt idx="2">
                  <c:v>Clarificación de Patente</c:v>
                </c:pt>
                <c:pt idx="3">
                  <c:v>Filtración Directa</c:v>
                </c:pt>
                <c:pt idx="4">
                  <c:v>Filtro de Carbón Activado</c:v>
                </c:pt>
                <c:pt idx="5">
                  <c:v>Ablandamiento</c:v>
                </c:pt>
                <c:pt idx="6">
                  <c:v>Otro</c:v>
                </c:pt>
                <c:pt idx="7">
                  <c:v>Remoción de Fierro - Manganeso</c:v>
                </c:pt>
                <c:pt idx="8">
                  <c:v>Filtración Lenta</c:v>
                </c:pt>
                <c:pt idx="9">
                  <c:v>Adsorción</c:v>
                </c:pt>
              </c:strCache>
            </c:strRef>
          </c:cat>
          <c:val>
            <c:numRef>
              <c:f>'g3.1'!$W$5:$W$14</c:f>
              <c:numCache>
                <c:formatCode>_-* #,##0_-;\-* #,##0_-;_-* "-"??_-;_-@_-</c:formatCode>
                <c:ptCount val="10"/>
                <c:pt idx="0">
                  <c:v>1814.3</c:v>
                </c:pt>
                <c:pt idx="1">
                  <c:v>68809</c:v>
                </c:pt>
                <c:pt idx="2">
                  <c:v>5085.6000000000004</c:v>
                </c:pt>
                <c:pt idx="3">
                  <c:v>15343.73</c:v>
                </c:pt>
                <c:pt idx="4">
                  <c:v>26.42</c:v>
                </c:pt>
                <c:pt idx="5">
                  <c:v>468.96</c:v>
                </c:pt>
                <c:pt idx="6">
                  <c:v>407.7</c:v>
                </c:pt>
                <c:pt idx="7">
                  <c:v>4200.2</c:v>
                </c:pt>
                <c:pt idx="8">
                  <c:v>55.14</c:v>
                </c:pt>
                <c:pt idx="9">
                  <c:v>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97024"/>
        <c:axId val="231496464"/>
      </c:lineChart>
      <c:valAx>
        <c:axId val="231495344"/>
        <c:scaling>
          <c:orientation val="minMax"/>
          <c:max val="250"/>
          <c:min val="0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0" vert="horz"/>
              <a:lstStyle/>
              <a:p>
                <a:pPr>
                  <a:defRPr sz="1050" b="0">
                    <a:solidFill>
                      <a:srgbClr val="C00000"/>
                    </a:solidFill>
                  </a:defRPr>
                </a:pPr>
                <a:r>
                  <a:rPr lang="es-MX" sz="1050" b="0">
                    <a:solidFill>
                      <a:srgbClr val="C00000"/>
                    </a:solidFill>
                  </a:rPr>
                  <a:t>Caudal tratado m</a:t>
                </a:r>
                <a:r>
                  <a:rPr lang="es-MX" sz="1050" b="0" baseline="30000">
                    <a:solidFill>
                      <a:srgbClr val="C00000"/>
                    </a:solidFill>
                  </a:rPr>
                  <a:t>3</a:t>
                </a:r>
                <a:r>
                  <a:rPr lang="es-MX" sz="1050" b="0">
                    <a:solidFill>
                      <a:srgbClr val="C00000"/>
                    </a:solidFill>
                  </a:rPr>
                  <a:t>/s</a:t>
                </a:r>
              </a:p>
            </c:rich>
          </c:tx>
          <c:layout>
            <c:manualLayout>
              <c:xMode val="edge"/>
              <c:yMode val="edge"/>
              <c:x val="0.83482460452160789"/>
              <c:y val="3.5407789099891923E-2"/>
            </c:manualLayout>
          </c:layout>
          <c:overlay val="0"/>
        </c:title>
        <c:numFmt formatCode="#\ ##0" sourceLinked="0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</a:ln>
        </c:spPr>
        <c:crossAx val="231495904"/>
        <c:crosses val="autoZero"/>
        <c:crossBetween val="between"/>
        <c:majorUnit val="50"/>
      </c:valAx>
      <c:catAx>
        <c:axId val="23149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MX"/>
          </a:p>
        </c:txPr>
        <c:crossAx val="231495344"/>
        <c:crosses val="autoZero"/>
        <c:auto val="1"/>
        <c:lblAlgn val="ctr"/>
        <c:lblOffset val="100"/>
        <c:noMultiLvlLbl val="0"/>
      </c:catAx>
      <c:valAx>
        <c:axId val="231496464"/>
        <c:scaling>
          <c:orientation val="minMax"/>
          <c:max val="7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es-MX" sz="1050"/>
                  <a:t>No. Plantas</a:t>
                </a:r>
              </a:p>
            </c:rich>
          </c:tx>
          <c:layout>
            <c:manualLayout>
              <c:xMode val="edge"/>
              <c:yMode val="edge"/>
              <c:x val="3.943158749492489E-2"/>
              <c:y val="1.996790136332296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231497024"/>
        <c:crosses val="max"/>
        <c:crossBetween val="between"/>
        <c:dispUnits>
          <c:builtInUnit val="thousands"/>
        </c:dispUnits>
      </c:valAx>
      <c:catAx>
        <c:axId val="23149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49646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2673294917962232"/>
          <c:y val="0.2710399597840325"/>
          <c:w val="7.5542248135223755E-2"/>
          <c:h val="4.4163192836189594E-2"/>
        </c:manualLayout>
      </c:layout>
      <c:overlay val="1"/>
    </c:legend>
    <c:plotVisOnly val="1"/>
    <c:dispBlanksAs val="gap"/>
    <c:showDLblsOverMax val="0"/>
  </c:chart>
  <c:spPr>
    <a:noFill/>
    <a:ln w="28575">
      <a:noFill/>
    </a:ln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54" orientation="portrait" horizontalDpi="2400" verticalDpi="24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34186430467552E-2"/>
          <c:y val="6.5153601440910217E-2"/>
          <c:w val="0.88006659465082526"/>
          <c:h val="0.76286039645696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'g3.2'!$L$2</c:f>
              <c:strCache>
                <c:ptCount val="1"/>
                <c:pt idx="0">
                  <c:v>Agua suministrada</c:v>
                </c:pt>
              </c:strCache>
            </c:strRef>
          </c:tx>
          <c:spPr>
            <a:solidFill>
              <a:srgbClr val="2F7DE1"/>
            </a:solidFill>
            <a:ln w="9525">
              <a:noFill/>
              <a:prstDash val="solid"/>
            </a:ln>
            <a:scene3d>
              <a:camera prst="orthographicFront"/>
              <a:lightRig rig="threePt" dir="t">
                <a:rot lat="0" lon="0" rev="3000000"/>
              </a:lightRig>
            </a:scene3d>
            <a:sp3d/>
          </c:spPr>
          <c:invertIfNegative val="0"/>
          <c:dLbls>
            <c:numFmt formatCode="#\ ##0" sourceLinked="0"/>
            <c:spPr>
              <a:noFill/>
              <a:ln>
                <a:noFill/>
              </a:ln>
            </c:spPr>
            <c:txPr>
              <a:bodyPr anchor="ctr" anchorCtr="0"/>
              <a:lstStyle/>
              <a:p>
                <a:pPr>
                  <a:defRPr sz="1100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</c:numLit>
          </c:cat>
          <c:val>
            <c:numRef>
              <c:f>'3.4'!$C$4:$C$27</c:f>
              <c:numCache>
                <c:formatCode>###\ ##0</c:formatCode>
                <c:ptCount val="24"/>
                <c:pt idx="0">
                  <c:v>240075</c:v>
                </c:pt>
                <c:pt idx="1">
                  <c:v>247580</c:v>
                </c:pt>
                <c:pt idx="2">
                  <c:v>249692</c:v>
                </c:pt>
                <c:pt idx="3">
                  <c:v>261290</c:v>
                </c:pt>
                <c:pt idx="4">
                  <c:v>272404</c:v>
                </c:pt>
                <c:pt idx="5">
                  <c:v>277137</c:v>
                </c:pt>
                <c:pt idx="6">
                  <c:v>283631</c:v>
                </c:pt>
                <c:pt idx="7">
                  <c:v>294570</c:v>
                </c:pt>
                <c:pt idx="8">
                  <c:v>309774</c:v>
                </c:pt>
                <c:pt idx="9">
                  <c:v>312007</c:v>
                </c:pt>
                <c:pt idx="10">
                  <c:v>315300</c:v>
                </c:pt>
                <c:pt idx="11">
                  <c:v>314770</c:v>
                </c:pt>
                <c:pt idx="12">
                  <c:v>320682</c:v>
                </c:pt>
                <c:pt idx="13">
                  <c:v>322547</c:v>
                </c:pt>
                <c:pt idx="14">
                  <c:v>324467</c:v>
                </c:pt>
                <c:pt idx="15">
                  <c:v>325181</c:v>
                </c:pt>
                <c:pt idx="16">
                  <c:v>327618</c:v>
                </c:pt>
                <c:pt idx="17">
                  <c:v>328242.74</c:v>
                </c:pt>
                <c:pt idx="18">
                  <c:v>328175.96099999995</c:v>
                </c:pt>
                <c:pt idx="19">
                  <c:v>329304.52299999999</c:v>
                </c:pt>
                <c:pt idx="20">
                  <c:v>329496.28000000009</c:v>
                </c:pt>
                <c:pt idx="21">
                  <c:v>329841.37</c:v>
                </c:pt>
                <c:pt idx="22">
                  <c:v>329772</c:v>
                </c:pt>
                <c:pt idx="23">
                  <c:v>337908.19878847251</c:v>
                </c:pt>
              </c:numCache>
            </c:numRef>
          </c:val>
        </c:ser>
        <c:ser>
          <c:idx val="0"/>
          <c:order val="1"/>
          <c:tx>
            <c:strRef>
              <c:f>'g3.2'!$M$2</c:f>
              <c:strCache>
                <c:ptCount val="1"/>
                <c:pt idx="0">
                  <c:v>Agua desinfectada</c:v>
                </c:pt>
              </c:strCache>
            </c:strRef>
          </c:tx>
          <c:spPr>
            <a:solidFill>
              <a:srgbClr val="8DB8E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</c:numLit>
          </c:cat>
          <c:val>
            <c:numRef>
              <c:f>'3.4'!$D$4:$D$27</c:f>
              <c:numCache>
                <c:formatCode>###\ ##0</c:formatCode>
                <c:ptCount val="24"/>
                <c:pt idx="0">
                  <c:v>202900</c:v>
                </c:pt>
                <c:pt idx="1">
                  <c:v>229400</c:v>
                </c:pt>
                <c:pt idx="2">
                  <c:v>237149</c:v>
                </c:pt>
                <c:pt idx="3">
                  <c:v>250840</c:v>
                </c:pt>
                <c:pt idx="4">
                  <c:v>256265</c:v>
                </c:pt>
                <c:pt idx="5">
                  <c:v>262099</c:v>
                </c:pt>
                <c:pt idx="6">
                  <c:v>269047</c:v>
                </c:pt>
                <c:pt idx="7">
                  <c:v>275220</c:v>
                </c:pt>
                <c:pt idx="8">
                  <c:v>287147</c:v>
                </c:pt>
                <c:pt idx="9">
                  <c:v>294400</c:v>
                </c:pt>
                <c:pt idx="10">
                  <c:v>301950</c:v>
                </c:pt>
                <c:pt idx="11">
                  <c:v>297680</c:v>
                </c:pt>
                <c:pt idx="12">
                  <c:v>305847</c:v>
                </c:pt>
                <c:pt idx="13">
                  <c:v>309170</c:v>
                </c:pt>
                <c:pt idx="14">
                  <c:v>311295</c:v>
                </c:pt>
                <c:pt idx="15">
                  <c:v>312253</c:v>
                </c:pt>
                <c:pt idx="16">
                  <c:v>315243</c:v>
                </c:pt>
                <c:pt idx="17">
                  <c:v>317394.74</c:v>
                </c:pt>
                <c:pt idx="18">
                  <c:v>318647.46500000003</c:v>
                </c:pt>
                <c:pt idx="19">
                  <c:v>320707.23392171395</c:v>
                </c:pt>
                <c:pt idx="20">
                  <c:v>321511.25692171388</c:v>
                </c:pt>
                <c:pt idx="21">
                  <c:v>322971.31</c:v>
                </c:pt>
                <c:pt idx="22">
                  <c:v>323504</c:v>
                </c:pt>
                <c:pt idx="23">
                  <c:v>328367.3193816545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231500944"/>
        <c:axId val="231501504"/>
      </c:barChart>
      <c:lineChart>
        <c:grouping val="standard"/>
        <c:varyColors val="0"/>
        <c:ser>
          <c:idx val="2"/>
          <c:order val="2"/>
          <c:tx>
            <c:strRef>
              <c:f>'g3.2'!$N$2</c:f>
              <c:strCache>
                <c:ptCount val="1"/>
                <c:pt idx="0">
                  <c:v>Cobertura %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C3002F"/>
              </a:solidFill>
              <a:ln>
                <a:noFill/>
              </a:ln>
            </c:spPr>
          </c:marker>
          <c:cat>
            <c:strRef>
              <c:f>'3.4'!$B$4:$B$27</c:f>
              <c:strCach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 *</c:v>
                </c:pt>
              </c:strCache>
            </c:strRef>
          </c:cat>
          <c:val>
            <c:numRef>
              <c:f>'3.4'!$E$4:$E$27</c:f>
              <c:numCache>
                <c:formatCode>#\ ###\ ##0.0</c:formatCode>
                <c:ptCount val="24"/>
                <c:pt idx="0">
                  <c:v>84.51525564927627</c:v>
                </c:pt>
                <c:pt idx="1">
                  <c:v>92.656918975684633</c:v>
                </c:pt>
                <c:pt idx="2">
                  <c:v>94.976611184979902</c:v>
                </c:pt>
                <c:pt idx="3">
                  <c:v>96.000612346435005</c:v>
                </c:pt>
                <c:pt idx="4">
                  <c:v>94.075343974390975</c:v>
                </c:pt>
                <c:pt idx="5">
                  <c:v>94.573802848410722</c:v>
                </c:pt>
                <c:pt idx="6">
                  <c:v>94.858107893706972</c:v>
                </c:pt>
                <c:pt idx="7">
                  <c:v>93.431102963641919</c:v>
                </c:pt>
                <c:pt idx="8">
                  <c:v>92.695642629788168</c:v>
                </c:pt>
                <c:pt idx="9">
                  <c:v>94.356857378199848</c:v>
                </c:pt>
                <c:pt idx="10">
                  <c:v>95.765937202664134</c:v>
                </c:pt>
                <c:pt idx="11">
                  <c:v>94.570638879181629</c:v>
                </c:pt>
                <c:pt idx="12">
                  <c:v>95.373921829101732</c:v>
                </c:pt>
                <c:pt idx="13">
                  <c:v>95.852697436342609</c:v>
                </c:pt>
                <c:pt idx="14">
                  <c:v>95.940419210582277</c:v>
                </c:pt>
                <c:pt idx="15">
                  <c:v>96.024367967378168</c:v>
                </c:pt>
                <c:pt idx="16">
                  <c:v>96.222735014559632</c:v>
                </c:pt>
                <c:pt idx="17">
                  <c:v>96.695128733083322</c:v>
                </c:pt>
                <c:pt idx="18">
                  <c:v>97.09652834687671</c:v>
                </c:pt>
                <c:pt idx="19">
                  <c:v>97.389258732323569</c:v>
                </c:pt>
                <c:pt idx="20">
                  <c:v>97.576596895635305</c:v>
                </c:pt>
                <c:pt idx="21">
                  <c:v>97.917162422651842</c:v>
                </c:pt>
                <c:pt idx="22">
                  <c:v>98.09929284475335</c:v>
                </c:pt>
                <c:pt idx="23">
                  <c:v>97.176487744000994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02624"/>
        <c:axId val="231502064"/>
      </c:lineChart>
      <c:catAx>
        <c:axId val="231500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/>
            </a:pPr>
            <a:endParaRPr lang="es-MX"/>
          </a:p>
        </c:txPr>
        <c:crossAx val="231501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501504"/>
        <c:scaling>
          <c:orientation val="minMax"/>
          <c:max val="500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es-MX" sz="1100"/>
                  <a:t>Caudal m</a:t>
                </a:r>
                <a:r>
                  <a:rPr lang="es-MX" sz="1100" baseline="30000"/>
                  <a:t>3</a:t>
                </a:r>
                <a:r>
                  <a:rPr lang="es-MX" sz="1100"/>
                  <a:t>/s</a:t>
                </a:r>
              </a:p>
            </c:rich>
          </c:tx>
          <c:layout>
            <c:manualLayout>
              <c:xMode val="edge"/>
              <c:yMode val="edge"/>
              <c:x val="4.8986495829589825E-2"/>
              <c:y val="1.9318525702806792E-2"/>
            </c:manualLayout>
          </c:layout>
          <c:overlay val="0"/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s-MX"/>
          </a:p>
        </c:txPr>
        <c:crossAx val="231500944"/>
        <c:crosses val="autoZero"/>
        <c:crossBetween val="between"/>
        <c:dispUnits>
          <c:builtInUnit val="thousands"/>
        </c:dispUnits>
      </c:valAx>
      <c:valAx>
        <c:axId val="231502064"/>
        <c:scaling>
          <c:orientation val="minMax"/>
          <c:min val="70"/>
        </c:scaling>
        <c:delete val="0"/>
        <c:axPos val="r"/>
        <c:title>
          <c:tx>
            <c:rich>
              <a:bodyPr rot="0" vert="horz" anchor="t" anchorCtr="0"/>
              <a:lstStyle/>
              <a:p>
                <a:pPr>
                  <a:defRPr sz="1100">
                    <a:solidFill>
                      <a:srgbClr val="C00000"/>
                    </a:solidFill>
                  </a:defRPr>
                </a:pPr>
                <a:r>
                  <a:rPr lang="es-MX" sz="1100">
                    <a:solidFill>
                      <a:srgbClr val="C00000"/>
                    </a:solidFill>
                  </a:rPr>
                  <a:t>Cobertura %</a:t>
                </a:r>
              </a:p>
            </c:rich>
          </c:tx>
          <c:layout>
            <c:manualLayout>
              <c:xMode val="edge"/>
              <c:yMode val="edge"/>
              <c:x val="0.87676478298501836"/>
              <c:y val="2.0456478995602077E-2"/>
            </c:manualLayout>
          </c:layout>
          <c:overlay val="0"/>
        </c:title>
        <c:numFmt formatCode="#\ ###\ ##0" sourceLinked="0"/>
        <c:majorTickMark val="out"/>
        <c:minorTickMark val="none"/>
        <c:tickLblPos val="high"/>
        <c:txPr>
          <a:bodyPr/>
          <a:lstStyle/>
          <a:p>
            <a:pPr>
              <a:defRPr sz="1100"/>
            </a:pPr>
            <a:endParaRPr lang="es-MX"/>
          </a:p>
        </c:txPr>
        <c:crossAx val="231502624"/>
        <c:crosses val="max"/>
        <c:crossBetween val="between"/>
      </c:valAx>
      <c:catAx>
        <c:axId val="23150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502064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51011231687498"/>
          <c:y val="0.9305187180549801"/>
          <c:w val="0.68413229973103129"/>
          <c:h val="5.1075764858275037E-2"/>
        </c:manualLayout>
      </c:layout>
      <c:overlay val="0"/>
      <c:txPr>
        <a:bodyPr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Soberana Texto" panose="02000000000000000000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0.59055118110235427" l="0.39370078740157488" r="0.39370078740157488" t="0.59055118110235427" header="0" footer="0"/>
    <c:pageSetup paperSize="154" orientation="landscape" horizontalDpi="3600" verticalDpi="36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53461925451285E-2"/>
          <c:y val="1.8388891391705717E-2"/>
          <c:w val="0.82417095693029763"/>
          <c:h val="0.725354911362720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'g3.3'!$D$42</c:f>
              <c:strCache>
                <c:ptCount val="1"/>
                <c:pt idx="0">
                  <c:v>Suministrado</c:v>
                </c:pt>
              </c:strCache>
            </c:strRef>
          </c:tx>
          <c:spPr>
            <a:solidFill>
              <a:srgbClr val="002060"/>
            </a:solidFill>
            <a:ln w="12700">
              <a:noFill/>
              <a:prstDash val="solid"/>
            </a:ln>
          </c:spPr>
          <c:invertIfNegative val="0"/>
          <c:cat>
            <c:strRef>
              <c:f>'g3.3'!$C$43:$C$74</c:f>
              <c:strCache>
                <c:ptCount val="32"/>
                <c:pt idx="0">
                  <c:v>Chihuahua</c:v>
                </c:pt>
                <c:pt idx="1">
                  <c:v>Distrito Federal</c:v>
                </c:pt>
                <c:pt idx="2">
                  <c:v>Nuevo León</c:v>
                </c:pt>
                <c:pt idx="3">
                  <c:v>Veracruz</c:v>
                </c:pt>
                <c:pt idx="4">
                  <c:v>Nayarit</c:v>
                </c:pt>
                <c:pt idx="5">
                  <c:v>Tlaxcala</c:v>
                </c:pt>
                <c:pt idx="6">
                  <c:v>Campeche</c:v>
                </c:pt>
                <c:pt idx="7">
                  <c:v>Sinaloa</c:v>
                </c:pt>
                <c:pt idx="8">
                  <c:v>Zacatecas</c:v>
                </c:pt>
                <c:pt idx="9">
                  <c:v>Sonora   *</c:v>
                </c:pt>
                <c:pt idx="10">
                  <c:v>Morelos   *</c:v>
                </c:pt>
                <c:pt idx="11">
                  <c:v>Puebla   *</c:v>
                </c:pt>
                <c:pt idx="12">
                  <c:v>Baja California</c:v>
                </c:pt>
                <c:pt idx="13">
                  <c:v>Querétaro de Arteaga</c:v>
                </c:pt>
                <c:pt idx="14">
                  <c:v>Jalisco</c:v>
                </c:pt>
                <c:pt idx="15">
                  <c:v>Colima</c:v>
                </c:pt>
                <c:pt idx="16">
                  <c:v>Tabasco  *</c:v>
                </c:pt>
                <c:pt idx="17">
                  <c:v>Aguascalientes</c:v>
                </c:pt>
                <c:pt idx="18">
                  <c:v>Guanajuato</c:v>
                </c:pt>
                <c:pt idx="19">
                  <c:v>México  *</c:v>
                </c:pt>
                <c:pt idx="20">
                  <c:v>Oaxaca</c:v>
                </c:pt>
                <c:pt idx="21">
                  <c:v>Coahuila de Zaragoza</c:v>
                </c:pt>
                <c:pt idx="22">
                  <c:v>Durango</c:v>
                </c:pt>
                <c:pt idx="23">
                  <c:v>Hidalgo</c:v>
                </c:pt>
                <c:pt idx="24">
                  <c:v>Michoacán de Ocampo</c:v>
                </c:pt>
                <c:pt idx="25">
                  <c:v>Tamaulipas  **</c:v>
                </c:pt>
                <c:pt idx="26">
                  <c:v>Guerrero</c:v>
                </c:pt>
                <c:pt idx="27">
                  <c:v>Quintana Roo</c:v>
                </c:pt>
                <c:pt idx="28">
                  <c:v>Yucatán</c:v>
                </c:pt>
                <c:pt idx="29">
                  <c:v>Chiapas</c:v>
                </c:pt>
                <c:pt idx="30">
                  <c:v>San Luis Potosí</c:v>
                </c:pt>
                <c:pt idx="31">
                  <c:v>Baja California Sur</c:v>
                </c:pt>
              </c:strCache>
            </c:strRef>
          </c:cat>
          <c:val>
            <c:numRef>
              <c:f>'g3.3'!$D$43:$D$74</c:f>
              <c:numCache>
                <c:formatCode>General</c:formatCode>
                <c:ptCount val="32"/>
                <c:pt idx="0">
                  <c:v>13248.89</c:v>
                </c:pt>
                <c:pt idx="1">
                  <c:v>31206</c:v>
                </c:pt>
                <c:pt idx="2">
                  <c:v>11422</c:v>
                </c:pt>
                <c:pt idx="3">
                  <c:v>22549.5</c:v>
                </c:pt>
                <c:pt idx="4">
                  <c:v>3117.91</c:v>
                </c:pt>
                <c:pt idx="5">
                  <c:v>2526</c:v>
                </c:pt>
                <c:pt idx="6">
                  <c:v>3386.95</c:v>
                </c:pt>
                <c:pt idx="7">
                  <c:v>10230</c:v>
                </c:pt>
                <c:pt idx="8">
                  <c:v>6648.8</c:v>
                </c:pt>
                <c:pt idx="9">
                  <c:v>15571.95</c:v>
                </c:pt>
                <c:pt idx="10">
                  <c:v>10263.66</c:v>
                </c:pt>
                <c:pt idx="11">
                  <c:v>9660</c:v>
                </c:pt>
                <c:pt idx="12">
                  <c:v>8721</c:v>
                </c:pt>
                <c:pt idx="13">
                  <c:v>5109</c:v>
                </c:pt>
                <c:pt idx="14">
                  <c:v>20220</c:v>
                </c:pt>
                <c:pt idx="15">
                  <c:v>3739.3</c:v>
                </c:pt>
                <c:pt idx="16">
                  <c:v>11432</c:v>
                </c:pt>
                <c:pt idx="17">
                  <c:v>3919.52</c:v>
                </c:pt>
                <c:pt idx="18">
                  <c:v>13480</c:v>
                </c:pt>
                <c:pt idx="19">
                  <c:v>40320</c:v>
                </c:pt>
                <c:pt idx="20">
                  <c:v>5080</c:v>
                </c:pt>
                <c:pt idx="21">
                  <c:v>11935.93</c:v>
                </c:pt>
                <c:pt idx="22">
                  <c:v>8008.83</c:v>
                </c:pt>
                <c:pt idx="23">
                  <c:v>4312.3999999999996</c:v>
                </c:pt>
                <c:pt idx="24">
                  <c:v>15069.6</c:v>
                </c:pt>
                <c:pt idx="25">
                  <c:v>9260</c:v>
                </c:pt>
                <c:pt idx="26">
                  <c:v>8658.4699999999993</c:v>
                </c:pt>
                <c:pt idx="27">
                  <c:v>4811.76</c:v>
                </c:pt>
                <c:pt idx="28">
                  <c:v>6887.4</c:v>
                </c:pt>
                <c:pt idx="29">
                  <c:v>8312</c:v>
                </c:pt>
                <c:pt idx="30">
                  <c:v>5981.328788472475</c:v>
                </c:pt>
                <c:pt idx="31">
                  <c:v>2818</c:v>
                </c:pt>
              </c:numCache>
            </c:numRef>
          </c:val>
        </c:ser>
        <c:ser>
          <c:idx val="0"/>
          <c:order val="1"/>
          <c:tx>
            <c:strRef>
              <c:f>'g3.3'!$E$42</c:f>
              <c:strCache>
                <c:ptCount val="1"/>
                <c:pt idx="0">
                  <c:v>Desinfectado</c:v>
                </c:pt>
              </c:strCache>
            </c:strRef>
          </c:tx>
          <c:spPr>
            <a:solidFill>
              <a:srgbClr val="86B3EE"/>
            </a:solidFill>
            <a:ln w="12700">
              <a:noFill/>
              <a:prstDash val="solid"/>
            </a:ln>
          </c:spPr>
          <c:invertIfNegative val="0"/>
          <c:cat>
            <c:strRef>
              <c:f>'g3.3'!$C$43:$C$74</c:f>
              <c:strCache>
                <c:ptCount val="32"/>
                <c:pt idx="0">
                  <c:v>Chihuahua</c:v>
                </c:pt>
                <c:pt idx="1">
                  <c:v>Distrito Federal</c:v>
                </c:pt>
                <c:pt idx="2">
                  <c:v>Nuevo León</c:v>
                </c:pt>
                <c:pt idx="3">
                  <c:v>Veracruz</c:v>
                </c:pt>
                <c:pt idx="4">
                  <c:v>Nayarit</c:v>
                </c:pt>
                <c:pt idx="5">
                  <c:v>Tlaxcala</c:v>
                </c:pt>
                <c:pt idx="6">
                  <c:v>Campeche</c:v>
                </c:pt>
                <c:pt idx="7">
                  <c:v>Sinaloa</c:v>
                </c:pt>
                <c:pt idx="8">
                  <c:v>Zacatecas</c:v>
                </c:pt>
                <c:pt idx="9">
                  <c:v>Sonora   *</c:v>
                </c:pt>
                <c:pt idx="10">
                  <c:v>Morelos   *</c:v>
                </c:pt>
                <c:pt idx="11">
                  <c:v>Puebla   *</c:v>
                </c:pt>
                <c:pt idx="12">
                  <c:v>Baja California</c:v>
                </c:pt>
                <c:pt idx="13">
                  <c:v>Querétaro de Arteaga</c:v>
                </c:pt>
                <c:pt idx="14">
                  <c:v>Jalisco</c:v>
                </c:pt>
                <c:pt idx="15">
                  <c:v>Colima</c:v>
                </c:pt>
                <c:pt idx="16">
                  <c:v>Tabasco  *</c:v>
                </c:pt>
                <c:pt idx="17">
                  <c:v>Aguascalientes</c:v>
                </c:pt>
                <c:pt idx="18">
                  <c:v>Guanajuato</c:v>
                </c:pt>
                <c:pt idx="19">
                  <c:v>México  *</c:v>
                </c:pt>
                <c:pt idx="20">
                  <c:v>Oaxaca</c:v>
                </c:pt>
                <c:pt idx="21">
                  <c:v>Coahuila de Zaragoza</c:v>
                </c:pt>
                <c:pt idx="22">
                  <c:v>Durango</c:v>
                </c:pt>
                <c:pt idx="23">
                  <c:v>Hidalgo</c:v>
                </c:pt>
                <c:pt idx="24">
                  <c:v>Michoacán de Ocampo</c:v>
                </c:pt>
                <c:pt idx="25">
                  <c:v>Tamaulipas  **</c:v>
                </c:pt>
                <c:pt idx="26">
                  <c:v>Guerrero</c:v>
                </c:pt>
                <c:pt idx="27">
                  <c:v>Quintana Roo</c:v>
                </c:pt>
                <c:pt idx="28">
                  <c:v>Yucatán</c:v>
                </c:pt>
                <c:pt idx="29">
                  <c:v>Chiapas</c:v>
                </c:pt>
                <c:pt idx="30">
                  <c:v>San Luis Potosí</c:v>
                </c:pt>
                <c:pt idx="31">
                  <c:v>Baja California Sur</c:v>
                </c:pt>
              </c:strCache>
            </c:strRef>
          </c:cat>
          <c:val>
            <c:numRef>
              <c:f>'g3.3'!$E$43:$E$74</c:f>
              <c:numCache>
                <c:formatCode>General</c:formatCode>
                <c:ptCount val="32"/>
                <c:pt idx="0">
                  <c:v>13248.89</c:v>
                </c:pt>
                <c:pt idx="1">
                  <c:v>31206</c:v>
                </c:pt>
                <c:pt idx="2">
                  <c:v>11422</c:v>
                </c:pt>
                <c:pt idx="3">
                  <c:v>22413</c:v>
                </c:pt>
                <c:pt idx="4">
                  <c:v>3098.74</c:v>
                </c:pt>
                <c:pt idx="5">
                  <c:v>2506</c:v>
                </c:pt>
                <c:pt idx="6">
                  <c:v>3358.84</c:v>
                </c:pt>
                <c:pt idx="7">
                  <c:v>10120</c:v>
                </c:pt>
                <c:pt idx="8">
                  <c:v>6569.7</c:v>
                </c:pt>
                <c:pt idx="9">
                  <c:v>15377.986999999999</c:v>
                </c:pt>
                <c:pt idx="10">
                  <c:v>10109.700000000001</c:v>
                </c:pt>
                <c:pt idx="11">
                  <c:v>9506</c:v>
                </c:pt>
                <c:pt idx="12">
                  <c:v>8574</c:v>
                </c:pt>
                <c:pt idx="13">
                  <c:v>5012</c:v>
                </c:pt>
                <c:pt idx="14">
                  <c:v>19795</c:v>
                </c:pt>
                <c:pt idx="15">
                  <c:v>3650.68</c:v>
                </c:pt>
                <c:pt idx="16">
                  <c:v>11131</c:v>
                </c:pt>
                <c:pt idx="17">
                  <c:v>3813.69</c:v>
                </c:pt>
                <c:pt idx="18">
                  <c:v>13090</c:v>
                </c:pt>
                <c:pt idx="19">
                  <c:v>39086</c:v>
                </c:pt>
                <c:pt idx="20">
                  <c:v>4907</c:v>
                </c:pt>
                <c:pt idx="21">
                  <c:v>11519.3</c:v>
                </c:pt>
                <c:pt idx="22">
                  <c:v>7706.05</c:v>
                </c:pt>
                <c:pt idx="23">
                  <c:v>4142.37</c:v>
                </c:pt>
                <c:pt idx="24">
                  <c:v>14128.7</c:v>
                </c:pt>
                <c:pt idx="25">
                  <c:v>8669</c:v>
                </c:pt>
                <c:pt idx="26">
                  <c:v>7994.82</c:v>
                </c:pt>
                <c:pt idx="27">
                  <c:v>4437.21</c:v>
                </c:pt>
                <c:pt idx="28">
                  <c:v>6312.99</c:v>
                </c:pt>
                <c:pt idx="29">
                  <c:v>7581</c:v>
                </c:pt>
                <c:pt idx="30">
                  <c:v>5378.6523816545196</c:v>
                </c:pt>
                <c:pt idx="31">
                  <c:v>2501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73"/>
        <c:axId val="231505984"/>
        <c:axId val="231506544"/>
      </c:barChart>
      <c:lineChart>
        <c:grouping val="standard"/>
        <c:varyColors val="0"/>
        <c:ser>
          <c:idx val="2"/>
          <c:order val="2"/>
          <c:tx>
            <c:strRef>
              <c:f>'g3.3'!$F$42</c:f>
              <c:strCache>
                <c:ptCount val="1"/>
                <c:pt idx="0">
                  <c:v>Cobertura de desinfección</c:v>
                </c:pt>
              </c:strCache>
            </c:strRef>
          </c:tx>
          <c:spPr>
            <a:ln w="12700">
              <a:noFill/>
              <a:prstDash val="solid"/>
            </a:ln>
          </c:spPr>
          <c:marker>
            <c:symbol val="diamond"/>
            <c:size val="8"/>
            <c:spPr>
              <a:solidFill>
                <a:srgbClr val="C00000"/>
              </a:solidFill>
              <a:ln w="6350">
                <a:solidFill>
                  <a:srgbClr val="C00000"/>
                </a:solidFill>
                <a:prstDash val="solid"/>
              </a:ln>
            </c:spPr>
          </c:marker>
          <c:cat>
            <c:strRef>
              <c:f>'g3.3'!$C$43:$C$74</c:f>
              <c:strCache>
                <c:ptCount val="32"/>
                <c:pt idx="0">
                  <c:v>Chihuahua</c:v>
                </c:pt>
                <c:pt idx="1">
                  <c:v>Distrito Federal</c:v>
                </c:pt>
                <c:pt idx="2">
                  <c:v>Nuevo León</c:v>
                </c:pt>
                <c:pt idx="3">
                  <c:v>Veracruz</c:v>
                </c:pt>
                <c:pt idx="4">
                  <c:v>Nayarit</c:v>
                </c:pt>
                <c:pt idx="5">
                  <c:v>Tlaxcala</c:v>
                </c:pt>
                <c:pt idx="6">
                  <c:v>Campeche</c:v>
                </c:pt>
                <c:pt idx="7">
                  <c:v>Sinaloa</c:v>
                </c:pt>
                <c:pt idx="8">
                  <c:v>Zacatecas</c:v>
                </c:pt>
                <c:pt idx="9">
                  <c:v>Sonora   *</c:v>
                </c:pt>
                <c:pt idx="10">
                  <c:v>Morelos   *</c:v>
                </c:pt>
                <c:pt idx="11">
                  <c:v>Puebla   *</c:v>
                </c:pt>
                <c:pt idx="12">
                  <c:v>Baja California</c:v>
                </c:pt>
                <c:pt idx="13">
                  <c:v>Querétaro de Arteaga</c:v>
                </c:pt>
                <c:pt idx="14">
                  <c:v>Jalisco</c:v>
                </c:pt>
                <c:pt idx="15">
                  <c:v>Colima</c:v>
                </c:pt>
                <c:pt idx="16">
                  <c:v>Tabasco  *</c:v>
                </c:pt>
                <c:pt idx="17">
                  <c:v>Aguascalientes</c:v>
                </c:pt>
                <c:pt idx="18">
                  <c:v>Guanajuato</c:v>
                </c:pt>
                <c:pt idx="19">
                  <c:v>México  *</c:v>
                </c:pt>
                <c:pt idx="20">
                  <c:v>Oaxaca</c:v>
                </c:pt>
                <c:pt idx="21">
                  <c:v>Coahuila de Zaragoza</c:v>
                </c:pt>
                <c:pt idx="22">
                  <c:v>Durango</c:v>
                </c:pt>
                <c:pt idx="23">
                  <c:v>Hidalgo</c:v>
                </c:pt>
                <c:pt idx="24">
                  <c:v>Michoacán de Ocampo</c:v>
                </c:pt>
                <c:pt idx="25">
                  <c:v>Tamaulipas  **</c:v>
                </c:pt>
                <c:pt idx="26">
                  <c:v>Guerrero</c:v>
                </c:pt>
                <c:pt idx="27">
                  <c:v>Quintana Roo</c:v>
                </c:pt>
                <c:pt idx="28">
                  <c:v>Yucatán</c:v>
                </c:pt>
                <c:pt idx="29">
                  <c:v>Chiapas</c:v>
                </c:pt>
                <c:pt idx="30">
                  <c:v>San Luis Potosí</c:v>
                </c:pt>
                <c:pt idx="31">
                  <c:v>Baja California Sur</c:v>
                </c:pt>
              </c:strCache>
            </c:strRef>
          </c:cat>
          <c:val>
            <c:numRef>
              <c:f>'g3.3'!$F$43:$F$74</c:f>
              <c:numCache>
                <c:formatCode>General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99.394665070178945</c:v>
                </c:pt>
                <c:pt idx="4">
                  <c:v>99.385165062493783</c:v>
                </c:pt>
                <c:pt idx="5">
                  <c:v>99.208234362628673</c:v>
                </c:pt>
                <c:pt idx="6">
                  <c:v>99.170049749774876</c:v>
                </c:pt>
                <c:pt idx="7">
                  <c:v>98.924731182795696</c:v>
                </c:pt>
                <c:pt idx="8">
                  <c:v>98.810311635182273</c:v>
                </c:pt>
                <c:pt idx="9">
                  <c:v>98.754407765244551</c:v>
                </c:pt>
                <c:pt idx="10">
                  <c:v>98.499950310123296</c:v>
                </c:pt>
                <c:pt idx="11">
                  <c:v>98.405797101449281</c:v>
                </c:pt>
                <c:pt idx="12">
                  <c:v>98.314413484692125</c:v>
                </c:pt>
                <c:pt idx="13">
                  <c:v>98.101389704443136</c:v>
                </c:pt>
                <c:pt idx="14">
                  <c:v>97.89812067260138</c:v>
                </c:pt>
                <c:pt idx="15">
                  <c:v>97.630037707592322</c:v>
                </c:pt>
                <c:pt idx="16">
                  <c:v>97.367039888033588</c:v>
                </c:pt>
                <c:pt idx="17">
                  <c:v>97.29992448054864</c:v>
                </c:pt>
                <c:pt idx="18">
                  <c:v>97.106824925816028</c:v>
                </c:pt>
                <c:pt idx="19">
                  <c:v>96.939484126984127</c:v>
                </c:pt>
                <c:pt idx="20">
                  <c:v>96.594488188976385</c:v>
                </c:pt>
                <c:pt idx="21">
                  <c:v>96.509446687438668</c:v>
                </c:pt>
                <c:pt idx="22">
                  <c:v>96.219422812071173</c:v>
                </c:pt>
                <c:pt idx="23">
                  <c:v>96.057183934699935</c:v>
                </c:pt>
                <c:pt idx="24">
                  <c:v>93.75630408239104</c:v>
                </c:pt>
                <c:pt idx="25">
                  <c:v>93.61771058315334</c:v>
                </c:pt>
                <c:pt idx="26">
                  <c:v>92.335250916154934</c:v>
                </c:pt>
                <c:pt idx="27">
                  <c:v>92.215945932465459</c:v>
                </c:pt>
                <c:pt idx="28">
                  <c:v>91.659987803815667</c:v>
                </c:pt>
                <c:pt idx="29">
                  <c:v>91.205486044273343</c:v>
                </c:pt>
                <c:pt idx="30">
                  <c:v>89.92403815052829</c:v>
                </c:pt>
                <c:pt idx="31">
                  <c:v>88.750887154009945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07104"/>
        <c:axId val="231507664"/>
      </c:lineChart>
      <c:catAx>
        <c:axId val="231505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s-MX"/>
          </a:p>
        </c:txPr>
        <c:crossAx val="231506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50654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s-MX"/>
          </a:p>
        </c:txPr>
        <c:crossAx val="231505984"/>
        <c:crosses val="autoZero"/>
        <c:crossBetween val="between"/>
        <c:majorUnit val="5000"/>
        <c:minorUnit val="5"/>
        <c:dispUnits>
          <c:builtInUnit val="thousands"/>
        </c:dispUnits>
      </c:valAx>
      <c:catAx>
        <c:axId val="231507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507664"/>
        <c:crosses val="autoZero"/>
        <c:auto val="0"/>
        <c:lblAlgn val="ctr"/>
        <c:lblOffset val="100"/>
        <c:noMultiLvlLbl val="0"/>
      </c:catAx>
      <c:valAx>
        <c:axId val="231507664"/>
        <c:scaling>
          <c:orientation val="minMax"/>
          <c:max val="100"/>
          <c:min val="8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s-MX"/>
          </a:p>
        </c:txPr>
        <c:crossAx val="231507104"/>
        <c:crosses val="max"/>
        <c:crossBetween val="between"/>
        <c:majorUnit val="2"/>
        <c:minorUnit val="1"/>
      </c:valAx>
    </c:plotArea>
    <c:legend>
      <c:legendPos val="r"/>
      <c:legendEntry>
        <c:idx val="1"/>
        <c:txPr>
          <a:bodyPr/>
          <a:lstStyle/>
          <a:p>
            <a:pPr>
              <a:defRPr sz="1200">
                <a:ln>
                  <a:noFill/>
                </a:ln>
              </a:defRPr>
            </a:pPr>
            <a:endParaRPr lang="es-MX"/>
          </a:p>
        </c:txPr>
      </c:legendEntry>
      <c:layout>
        <c:manualLayout>
          <c:xMode val="edge"/>
          <c:yMode val="edge"/>
          <c:x val="0.2269673326421536"/>
          <c:y val="0.92898912306196435"/>
          <c:w val="0.55820505948037147"/>
          <c:h val="4.41634628872344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Soberana Texto" panose="02000000000000000000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0.98425196850393659" l="0.74803149606299524" r="0.74803149606299524" t="0.98425196850393659" header="0.51181102362204722" footer="0.51181102362204722"/>
    <c:pageSetup paperSize="154"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77371144503474"/>
          <c:y val="7.496037875648319E-2"/>
          <c:w val="0.78337626318977338"/>
          <c:h val="0.69626265282654987"/>
        </c:manualLayout>
      </c:layout>
      <c:lineChart>
        <c:grouping val="standard"/>
        <c:varyColors val="0"/>
        <c:ser>
          <c:idx val="1"/>
          <c:order val="0"/>
          <c:tx>
            <c:strRef>
              <c:f>' g3.4'!$B$49</c:f>
              <c:strCache>
                <c:ptCount val="1"/>
                <c:pt idx="0">
                  <c:v>Cobertura de Desinfección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DB8E9"/>
              </a:solidFill>
              <a:ln w="28575">
                <a:solidFill>
                  <a:srgbClr val="0070C0"/>
                </a:solidFill>
                <a:prstDash val="solid"/>
              </a:ln>
            </c:spPr>
          </c:marker>
          <c:cat>
            <c:numRef>
              <c:f>' g3.4'!$F$47:$T$47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 g3.4'!$F$49:$T$49</c:f>
              <c:numCache>
                <c:formatCode>_-* #,##0.0_-;\-* #,##0.0_-;_-* "-"??_-;_-@_-</c:formatCode>
                <c:ptCount val="15"/>
                <c:pt idx="0">
                  <c:v>94.3</c:v>
                </c:pt>
                <c:pt idx="1">
                  <c:v>95.8</c:v>
                </c:pt>
                <c:pt idx="2">
                  <c:v>94.6</c:v>
                </c:pt>
                <c:pt idx="3">
                  <c:v>95.4</c:v>
                </c:pt>
                <c:pt idx="4">
                  <c:v>95.9</c:v>
                </c:pt>
                <c:pt idx="5">
                  <c:v>95.9</c:v>
                </c:pt>
                <c:pt idx="6">
                  <c:v>96</c:v>
                </c:pt>
                <c:pt idx="7">
                  <c:v>96.2</c:v>
                </c:pt>
                <c:pt idx="8">
                  <c:v>96.7</c:v>
                </c:pt>
                <c:pt idx="9">
                  <c:v>97.1</c:v>
                </c:pt>
                <c:pt idx="10">
                  <c:v>97.389258732323569</c:v>
                </c:pt>
                <c:pt idx="11">
                  <c:v>97.576596895635305</c:v>
                </c:pt>
                <c:pt idx="12">
                  <c:v>97.917162422651842</c:v>
                </c:pt>
                <c:pt idx="13">
                  <c:v>97.176487744000994</c:v>
                </c:pt>
                <c:pt idx="14">
                  <c:v>97.176487744000994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 g3.4'!$B$50</c:f>
              <c:strCache>
                <c:ptCount val="1"/>
                <c:pt idx="0">
                  <c:v>Eficiencia de Desinfección</c:v>
                </c:pt>
              </c:strCache>
            </c:strRef>
          </c:tx>
          <c:spPr>
            <a:ln w="28575">
              <a:solidFill>
                <a:srgbClr val="00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9900"/>
              </a:solidFill>
              <a:ln w="28575">
                <a:solidFill>
                  <a:srgbClr val="009900"/>
                </a:solidFill>
                <a:prstDash val="solid"/>
              </a:ln>
            </c:spPr>
          </c:marker>
          <c:cat>
            <c:numRef>
              <c:f>' g3.4'!$F$47:$T$47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 g3.4'!$F$50:$T$50</c:f>
              <c:numCache>
                <c:formatCode>_-* #,##0.0_-;\-* #,##0.0_-;_-* "-"??_-;_-@_-</c:formatCode>
                <c:ptCount val="15"/>
                <c:pt idx="0">
                  <c:v>80.53</c:v>
                </c:pt>
                <c:pt idx="1">
                  <c:v>81.819999999999993</c:v>
                </c:pt>
                <c:pt idx="2">
                  <c:v>82.56</c:v>
                </c:pt>
                <c:pt idx="3">
                  <c:v>86.47</c:v>
                </c:pt>
                <c:pt idx="4">
                  <c:v>89.02</c:v>
                </c:pt>
                <c:pt idx="5">
                  <c:v>90.19</c:v>
                </c:pt>
                <c:pt idx="6">
                  <c:v>91.2</c:v>
                </c:pt>
                <c:pt idx="7">
                  <c:v>91.2</c:v>
                </c:pt>
                <c:pt idx="8">
                  <c:v>92.1</c:v>
                </c:pt>
                <c:pt idx="9">
                  <c:v>90.7</c:v>
                </c:pt>
                <c:pt idx="10">
                  <c:v>92.3</c:v>
                </c:pt>
                <c:pt idx="11">
                  <c:v>92.3</c:v>
                </c:pt>
                <c:pt idx="12">
                  <c:v>92.3</c:v>
                </c:pt>
                <c:pt idx="13">
                  <c:v>92.3</c:v>
                </c:pt>
                <c:pt idx="14">
                  <c:v>91.88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29264"/>
        <c:axId val="232729824"/>
      </c:lineChart>
      <c:lineChart>
        <c:grouping val="standard"/>
        <c:varyColors val="0"/>
        <c:ser>
          <c:idx val="2"/>
          <c:order val="2"/>
          <c:tx>
            <c:strRef>
              <c:f>' g3.4'!$B$51</c:f>
              <c:strCache>
                <c:ptCount val="1"/>
                <c:pt idx="0">
                  <c:v>Enfermedades Infecciosas Intestinales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FF0000"/>
              </a:solidFill>
              <a:ln w="28575">
                <a:solidFill>
                  <a:srgbClr val="FF0000"/>
                </a:solidFill>
                <a:prstDash val="solid"/>
              </a:ln>
            </c:spPr>
          </c:marker>
          <c:cat>
            <c:numRef>
              <c:f>' g3.4'!$F$47:$S$47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 g3.4'!$F$51:$T$51</c:f>
              <c:numCache>
                <c:formatCode>_-* #,##0.0_-;\-* #,##0.0_-;_-* "-"??_-;_-@_-</c:formatCode>
                <c:ptCount val="15"/>
                <c:pt idx="0">
                  <c:v>6.8910580000000001</c:v>
                </c:pt>
                <c:pt idx="1">
                  <c:v>6.908455</c:v>
                </c:pt>
                <c:pt idx="2">
                  <c:v>6.8316299999999996</c:v>
                </c:pt>
                <c:pt idx="3">
                  <c:v>6.1910109999999996</c:v>
                </c:pt>
                <c:pt idx="4">
                  <c:v>5.9518690000000003</c:v>
                </c:pt>
                <c:pt idx="5">
                  <c:v>5.9129519999999998</c:v>
                </c:pt>
                <c:pt idx="6">
                  <c:v>5.76</c:v>
                </c:pt>
                <c:pt idx="7">
                  <c:v>5.53</c:v>
                </c:pt>
                <c:pt idx="8">
                  <c:v>5.48</c:v>
                </c:pt>
                <c:pt idx="9">
                  <c:v>5.4939869999999997</c:v>
                </c:pt>
                <c:pt idx="10">
                  <c:v>5.6810910000000003</c:v>
                </c:pt>
                <c:pt idx="11">
                  <c:v>5.9950039999999998</c:v>
                </c:pt>
                <c:pt idx="12">
                  <c:v>6.0455059999999996</c:v>
                </c:pt>
                <c:pt idx="13">
                  <c:v>5.9023539999999999</c:v>
                </c:pt>
                <c:pt idx="14">
                  <c:v>5.4619559999999998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30384"/>
        <c:axId val="232730944"/>
      </c:lineChart>
      <c:catAx>
        <c:axId val="232729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FDC63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3272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729824"/>
        <c:scaling>
          <c:orientation val="minMax"/>
          <c:max val="100"/>
          <c:min val="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% de cobertura y eficiencia </a:t>
                </a:r>
              </a:p>
            </c:rich>
          </c:tx>
          <c:layout>
            <c:manualLayout>
              <c:xMode val="edge"/>
              <c:yMode val="edge"/>
              <c:x val="2.8173012238012086E-2"/>
              <c:y val="0.24829609713420006"/>
            </c:manualLayout>
          </c:layout>
          <c:overlay val="0"/>
          <c:spPr>
            <a:ln w="25400">
              <a:noFill/>
            </a:ln>
          </c:spPr>
        </c:title>
        <c:numFmt formatCode="_(* #,##0_);_(* \(#,##0\);_(* &quot;-&quot;_);_(@_)" sourceLinked="0"/>
        <c:majorTickMark val="cross"/>
        <c:minorTickMark val="none"/>
        <c:tickLblPos val="nextTo"/>
        <c:spPr>
          <a:ln w="3175">
            <a:solidFill>
              <a:srgbClr val="FFC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32729264"/>
        <c:crosses val="autoZero"/>
        <c:crossBetween val="between"/>
        <c:majorUnit val="2"/>
      </c:valAx>
      <c:catAx>
        <c:axId val="23273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730944"/>
        <c:crossesAt val="5"/>
        <c:auto val="0"/>
        <c:lblAlgn val="ctr"/>
        <c:lblOffset val="100"/>
        <c:noMultiLvlLbl val="0"/>
      </c:catAx>
      <c:valAx>
        <c:axId val="232730944"/>
        <c:scaling>
          <c:orientation val="minMax"/>
          <c:max val="8"/>
          <c:min val="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millones de casos</a:t>
                </a:r>
              </a:p>
            </c:rich>
          </c:tx>
          <c:layout>
            <c:manualLayout>
              <c:xMode val="edge"/>
              <c:yMode val="edge"/>
              <c:x val="0.95941864048370495"/>
              <c:y val="0.3033030156944667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.0_-;\-* #,##0.0_-;_-* &quot;-&quot;?_-;_-@_-" sourceLinked="0"/>
        <c:majorTickMark val="cross"/>
        <c:minorTickMark val="none"/>
        <c:tickLblPos val="nextTo"/>
        <c:spPr>
          <a:ln w="3175">
            <a:solidFill>
              <a:srgbClr val="FFC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32730384"/>
        <c:crosses val="max"/>
        <c:crossBetween val="between"/>
        <c:majorUnit val="0.5"/>
        <c:minorUnit val="0.5"/>
      </c:valAx>
      <c:spPr>
        <a:noFill/>
        <a:ln w="25400">
          <a:solidFill>
            <a:srgbClr val="FFC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3725311141358977E-2"/>
          <c:y val="0.90183684356528604"/>
          <c:w val="0.82668975459030425"/>
          <c:h val="7.829591364773691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oberana Texto" panose="02000000000000000000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0.98425196850393659" l="0.74803149606299524" r="0.74803149606299524" t="0.98425196850393659" header="0.51181102362204722" footer="0.51181102362204722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054425750738"/>
          <c:y val="7.5112024040473208E-2"/>
          <c:w val="0.79718308051770548"/>
          <c:h val="0.7356530433695787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'g3.5'!$F$62</c:f>
              <c:strCache>
                <c:ptCount val="1"/>
                <c:pt idx="0">
                  <c:v>Caudal colectado</c:v>
                </c:pt>
              </c:strCache>
            </c:strRef>
          </c:tx>
          <c:spPr>
            <a:solidFill>
              <a:srgbClr val="663300"/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'g3.5'!$C$63:$C$70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'g3.5'!$F$63:$F$70</c:f>
              <c:numCache>
                <c:formatCode>0.0</c:formatCode>
                <c:ptCount val="8"/>
                <c:pt idx="0">
                  <c:v>207</c:v>
                </c:pt>
                <c:pt idx="1">
                  <c:v>208</c:v>
                </c:pt>
                <c:pt idx="2">
                  <c:v>209.09399999999999</c:v>
                </c:pt>
                <c:pt idx="3">
                  <c:v>209.0700708937479</c:v>
                </c:pt>
                <c:pt idx="4">
                  <c:v>210.14305985750997</c:v>
                </c:pt>
                <c:pt idx="5">
                  <c:v>210.16942665454587</c:v>
                </c:pt>
                <c:pt idx="6">
                  <c:v>211.1</c:v>
                </c:pt>
                <c:pt idx="7">
                  <c:v>210.98821852799739</c:v>
                </c:pt>
              </c:numCache>
            </c:numRef>
          </c:val>
          <c:extLst/>
        </c:ser>
        <c:ser>
          <c:idx val="2"/>
          <c:order val="1"/>
          <c:tx>
            <c:strRef>
              <c:f>'g3.5'!$E$62</c:f>
              <c:strCache>
                <c:ptCount val="1"/>
                <c:pt idx="0">
                  <c:v>Caudal tratado</c:v>
                </c:pt>
              </c:strCache>
            </c:strRef>
          </c:tx>
          <c:spPr>
            <a:solidFill>
              <a:srgbClr val="FFC000"/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0"/>
                  <c:y val="6.7310789049918303E-3"/>
                </c:manualLayout>
              </c:layout>
              <c:tx>
                <c:rich>
                  <a:bodyPr/>
                  <a:lstStyle/>
                  <a:p>
                    <a:r>
                      <a:rPr lang="en-US" b="0">
                        <a:solidFill>
                          <a:schemeClr val="bg1"/>
                        </a:solidFill>
                        <a:latin typeface="Soberana Texto" panose="02000000000000000000" pitchFamily="50" charset="0"/>
                      </a:rPr>
                      <a:t>79.3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309546838607175E-17"/>
                  <c:y val="5.3140096618357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11273643516995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2.8985507246376811E-4"/>
                </c:manualLayout>
              </c:layout>
              <c:tx>
                <c:rich>
                  <a:bodyPr/>
                  <a:lstStyle/>
                  <a:p>
                    <a:r>
                      <a:rPr lang="en-US" b="0">
                        <a:solidFill>
                          <a:schemeClr val="bg1"/>
                        </a:solidFill>
                        <a:latin typeface="Soberana Texto" panose="02000000000000000000" pitchFamily="50" charset="0"/>
                      </a:rPr>
                      <a:t>93.6</a:t>
                    </a:r>
                    <a:endParaRPr lang="en-US">
                      <a:solidFill>
                        <a:schemeClr val="bg1"/>
                      </a:solidFill>
                      <a:latin typeface="Soberana Texto" panose="02000000000000000000" pitchFamily="50" charset="0"/>
                    </a:endParaRP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172381873544287E-16"/>
                  <c:y val="2.09339774557165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172381873544287E-16"/>
                  <c:y val="2.09339774557154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2.09339774557154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8.864903123063757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chemeClr val="bg1"/>
                    </a:solidFill>
                    <a:latin typeface="Soberana Texto" panose="02000000000000000000" pitchFamily="50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'g3.5'!$C$63:$C$70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'g3.5'!$E$63:$E$70</c:f>
              <c:numCache>
                <c:formatCode>#,##0.0\ \ \ \ </c:formatCode>
                <c:ptCount val="8"/>
                <c:pt idx="0">
                  <c:v>79.3</c:v>
                </c:pt>
                <c:pt idx="1">
                  <c:v>83.6</c:v>
                </c:pt>
                <c:pt idx="2">
                  <c:v>88.127080000000007</c:v>
                </c:pt>
                <c:pt idx="3">
                  <c:v>93.600179999999995</c:v>
                </c:pt>
                <c:pt idx="4">
                  <c:v>97.640219999999999</c:v>
                </c:pt>
                <c:pt idx="5">
                  <c:v>99.750230000000002</c:v>
                </c:pt>
                <c:pt idx="6">
                  <c:v>105.9349</c:v>
                </c:pt>
                <c:pt idx="7">
                  <c:v>111.25351000000001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734864"/>
        <c:axId val="232735424"/>
      </c:barChart>
      <c:scatterChart>
        <c:scatterStyle val="lineMarker"/>
        <c:varyColors val="0"/>
        <c:ser>
          <c:idx val="0"/>
          <c:order val="2"/>
          <c:tx>
            <c:strRef>
              <c:f>'g3.5'!$G$62</c:f>
              <c:strCache>
                <c:ptCount val="1"/>
                <c:pt idx="0">
                  <c:v>Cobertura de tratamiento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0066"/>
              </a:solidFill>
              <a:ln w="6350" cmpd="sng">
                <a:solidFill>
                  <a:srgbClr val="FF0066"/>
                </a:solidFill>
              </a:ln>
            </c:spPr>
          </c:marker>
          <c:dLbls>
            <c:dLbl>
              <c:idx val="6"/>
              <c:layout>
                <c:manualLayout>
                  <c:x val="-2.4582376187642373E-2"/>
                  <c:y val="-2.9950702697198302E-2"/>
                </c:manualLayout>
              </c:layout>
              <c:numFmt formatCode="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solidFill>
                <a:schemeClr val="bg1"/>
              </a:solidFill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yVal>
            <c:numRef>
              <c:f>'g3.5'!$G$63:$G$70</c:f>
              <c:numCache>
                <c:formatCode>_-* #,##0.0_-;\-* #,##0.0_-;_-* "-"??_-;_-@_-</c:formatCode>
                <c:ptCount val="8"/>
                <c:pt idx="0">
                  <c:v>38.309178743961354</c:v>
                </c:pt>
                <c:pt idx="1">
                  <c:v>40.192307692307686</c:v>
                </c:pt>
                <c:pt idx="2">
                  <c:v>42.147110868795856</c:v>
                </c:pt>
                <c:pt idx="3">
                  <c:v>44.769765275283618</c:v>
                </c:pt>
                <c:pt idx="4">
                  <c:v>46.463690052960175</c:v>
                </c:pt>
                <c:pt idx="5">
                  <c:v>47.461817633427152</c:v>
                </c:pt>
                <c:pt idx="6">
                  <c:v>50.2</c:v>
                </c:pt>
                <c:pt idx="7">
                  <c:v>52.729726226508269</c:v>
                </c:pt>
              </c:numCache>
            </c:numRef>
          </c:y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736544"/>
        <c:axId val="232735984"/>
      </c:scatterChart>
      <c:catAx>
        <c:axId val="23273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735424"/>
        <c:crosses val="autoZero"/>
        <c:auto val="0"/>
        <c:lblAlgn val="ctr"/>
        <c:lblOffset val="100"/>
        <c:noMultiLvlLbl val="0"/>
      </c:catAx>
      <c:valAx>
        <c:axId val="232735424"/>
        <c:scaling>
          <c:orientation val="minMax"/>
          <c:max val="5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2734864"/>
        <c:crosses val="autoZero"/>
        <c:crossBetween val="between"/>
      </c:valAx>
      <c:valAx>
        <c:axId val="232735984"/>
        <c:scaling>
          <c:orientation val="minMax"/>
        </c:scaling>
        <c:delete val="0"/>
        <c:axPos val="r"/>
        <c:numFmt formatCode="#,##0_ ;\-#,##0\ " sourceLinked="0"/>
        <c:majorTickMark val="out"/>
        <c:minorTickMark val="none"/>
        <c:tickLblPos val="nextTo"/>
        <c:crossAx val="232736544"/>
        <c:crosses val="max"/>
        <c:crossBetween val="midCat"/>
      </c:valAx>
      <c:valAx>
        <c:axId val="23273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735984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4.7672984147426024E-2"/>
          <c:y val="0.90900099026083281"/>
          <c:w val="0.9"/>
          <c:h val="5.9239683491651998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u="none">
          <a:latin typeface="Soberana Texto" panose="02000000000000000000" pitchFamily="50" charset="0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 paperSize="14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07298848409498"/>
          <c:y val="5.6818181818181816E-2"/>
          <c:w val="0.81704981853344893"/>
          <c:h val="0.85193808160343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gi_4!$C$28</c:f>
              <c:strCache>
                <c:ptCount val="1"/>
                <c:pt idx="0">
                  <c:v>Cobertura Alcantarillado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gi_4!$B$29:$B$31</c:f>
              <c:strCache>
                <c:ptCount val="3"/>
                <c:pt idx="0">
                  <c:v>Nacional</c:v>
                </c:pt>
                <c:pt idx="1">
                  <c:v>Urbano</c:v>
                </c:pt>
                <c:pt idx="2">
                  <c:v>Rural</c:v>
                </c:pt>
              </c:strCache>
            </c:strRef>
          </c:cat>
          <c:val>
            <c:numRef>
              <c:f>gi_4!$C$29:$C$31</c:f>
              <c:numCache>
                <c:formatCode>0.0</c:formatCode>
                <c:ptCount val="3"/>
                <c:pt idx="0">
                  <c:v>91</c:v>
                </c:pt>
                <c:pt idx="1">
                  <c:v>96.3</c:v>
                </c:pt>
                <c:pt idx="2" formatCode="General">
                  <c:v>72.8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292352"/>
        <c:axId val="129292912"/>
      </c:barChart>
      <c:catAx>
        <c:axId val="1292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129292912"/>
        <c:crosses val="autoZero"/>
        <c:auto val="1"/>
        <c:lblAlgn val="ctr"/>
        <c:lblOffset val="100"/>
        <c:noMultiLvlLbl val="0"/>
      </c:catAx>
      <c:valAx>
        <c:axId val="129292912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7.9948260056009763E-3"/>
              <c:y val="0.392929189448898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oberana Texto" panose="02000000000000000000" pitchFamily="50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129292352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3935122044518"/>
          <c:y val="9.2058565970349324E-2"/>
          <c:w val="0.88836882637162551"/>
          <c:h val="0.743589538763952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'g3.6'!$R$3</c:f>
              <c:strCache>
                <c:ptCount val="1"/>
                <c:pt idx="0">
                  <c:v>Cobertura Dic/2013</c:v>
                </c:pt>
              </c:strCache>
            </c:strRef>
          </c:tx>
          <c:spPr>
            <a:solidFill>
              <a:srgbClr val="6633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0" prst="coolSlant"/>
            </a:sp3d>
          </c:spPr>
          <c:invertIfNegative val="0"/>
          <c:cat>
            <c:strRef>
              <c:f>'g3.6'!$Q$4:$Q$35</c:f>
              <c:strCache>
                <c:ptCount val="32"/>
                <c:pt idx="0">
                  <c:v>Aguascalientes</c:v>
                </c:pt>
                <c:pt idx="1">
                  <c:v>Nayarit</c:v>
                </c:pt>
                <c:pt idx="2">
                  <c:v>Nuevo León</c:v>
                </c:pt>
                <c:pt idx="3">
                  <c:v>Guerrero</c:v>
                </c:pt>
                <c:pt idx="4">
                  <c:v>Tamaulipas</c:v>
                </c:pt>
                <c:pt idx="5">
                  <c:v>Baja California</c:v>
                </c:pt>
                <c:pt idx="6">
                  <c:v>Jalisco</c:v>
                </c:pt>
                <c:pt idx="7">
                  <c:v>Chihuahua</c:v>
                </c:pt>
                <c:pt idx="8">
                  <c:v>Sinaloa</c:v>
                </c:pt>
                <c:pt idx="9">
                  <c:v>Baja California Sur</c:v>
                </c:pt>
                <c:pt idx="10">
                  <c:v>Durango</c:v>
                </c:pt>
                <c:pt idx="11">
                  <c:v>San Luis Potosí</c:v>
                </c:pt>
                <c:pt idx="12">
                  <c:v>Puebla</c:v>
                </c:pt>
                <c:pt idx="13">
                  <c:v>Colima</c:v>
                </c:pt>
                <c:pt idx="14">
                  <c:v>Quintana Roo</c:v>
                </c:pt>
                <c:pt idx="15">
                  <c:v>Guanajuato</c:v>
                </c:pt>
                <c:pt idx="16">
                  <c:v>Querétaro de Arteaga</c:v>
                </c:pt>
                <c:pt idx="17">
                  <c:v>Coahuila de Zaragoza</c:v>
                </c:pt>
                <c:pt idx="18">
                  <c:v>Oaxaca</c:v>
                </c:pt>
                <c:pt idx="19">
                  <c:v>Veracruz</c:v>
                </c:pt>
                <c:pt idx="20">
                  <c:v>Zacatecas</c:v>
                </c:pt>
                <c:pt idx="21">
                  <c:v>Sonora</c:v>
                </c:pt>
                <c:pt idx="22">
                  <c:v>Tlaxcala</c:v>
                </c:pt>
                <c:pt idx="23">
                  <c:v>Michoacán de Ocampo</c:v>
                </c:pt>
                <c:pt idx="24">
                  <c:v>México</c:v>
                </c:pt>
                <c:pt idx="25">
                  <c:v>Tabasco</c:v>
                </c:pt>
                <c:pt idx="26">
                  <c:v>Morelos</c:v>
                </c:pt>
                <c:pt idx="27">
                  <c:v>Chiapas</c:v>
                </c:pt>
                <c:pt idx="28">
                  <c:v>Distrito Federal</c:v>
                </c:pt>
                <c:pt idx="29">
                  <c:v>Hidalgo</c:v>
                </c:pt>
                <c:pt idx="30">
                  <c:v>Campeche</c:v>
                </c:pt>
                <c:pt idx="31">
                  <c:v>Yucatán</c:v>
                </c:pt>
              </c:strCache>
            </c:strRef>
          </c:cat>
          <c:val>
            <c:numRef>
              <c:f>'g3.6'!$R$4:$R$35</c:f>
              <c:numCache>
                <c:formatCode>0.0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96.787982575937093</c:v>
                </c:pt>
                <c:pt idx="4">
                  <c:v>94.883010847324726</c:v>
                </c:pt>
                <c:pt idx="5">
                  <c:v>94.826218949706842</c:v>
                </c:pt>
                <c:pt idx="6">
                  <c:v>86.809938944416089</c:v>
                </c:pt>
                <c:pt idx="7">
                  <c:v>80.446403730778798</c:v>
                </c:pt>
                <c:pt idx="8">
                  <c:v>76.018554013422616</c:v>
                </c:pt>
                <c:pt idx="9">
                  <c:v>73.150652980008019</c:v>
                </c:pt>
                <c:pt idx="10">
                  <c:v>68.097492265770569</c:v>
                </c:pt>
                <c:pt idx="11">
                  <c:v>67.872022142642336</c:v>
                </c:pt>
                <c:pt idx="12">
                  <c:v>65.1363038792814</c:v>
                </c:pt>
                <c:pt idx="13">
                  <c:v>62.372824982542404</c:v>
                </c:pt>
                <c:pt idx="14">
                  <c:v>61.870544379748061</c:v>
                </c:pt>
                <c:pt idx="15">
                  <c:v>59.77227136941864</c:v>
                </c:pt>
                <c:pt idx="16">
                  <c:v>51.987122039790989</c:v>
                </c:pt>
                <c:pt idx="17">
                  <c:v>47.166631434897596</c:v>
                </c:pt>
                <c:pt idx="18">
                  <c:v>46.383494964260343</c:v>
                </c:pt>
                <c:pt idx="19">
                  <c:v>44.439694747051128</c:v>
                </c:pt>
                <c:pt idx="20">
                  <c:v>38.568100358643669</c:v>
                </c:pt>
                <c:pt idx="21">
                  <c:v>36.846041423259535</c:v>
                </c:pt>
                <c:pt idx="22">
                  <c:v>36.15595173270512</c:v>
                </c:pt>
                <c:pt idx="23">
                  <c:v>34.513377894840509</c:v>
                </c:pt>
                <c:pt idx="24">
                  <c:v>26.53182051746602</c:v>
                </c:pt>
                <c:pt idx="25">
                  <c:v>26.324671222173517</c:v>
                </c:pt>
                <c:pt idx="26">
                  <c:v>22.816272939873674</c:v>
                </c:pt>
                <c:pt idx="27">
                  <c:v>19.106514464160224</c:v>
                </c:pt>
                <c:pt idx="28">
                  <c:v>15.198255949253662</c:v>
                </c:pt>
                <c:pt idx="29">
                  <c:v>11.854355277352838</c:v>
                </c:pt>
                <c:pt idx="30">
                  <c:v>6.6184936714672808</c:v>
                </c:pt>
                <c:pt idx="31">
                  <c:v>4.2322482208093097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32739904"/>
        <c:axId val="232740464"/>
      </c:barChart>
      <c:lineChart>
        <c:grouping val="standard"/>
        <c:varyColors val="0"/>
        <c:ser>
          <c:idx val="2"/>
          <c:order val="1"/>
          <c:tx>
            <c:strRef>
              <c:f>'g3.6'!$T$3</c:f>
              <c:strCache>
                <c:ptCount val="1"/>
              </c:strCache>
            </c:strRef>
          </c:tx>
          <c:spPr>
            <a:ln>
              <a:solidFill>
                <a:srgbClr val="663300"/>
              </a:solidFill>
            </a:ln>
          </c:spPr>
          <c:marker>
            <c:symbol val="none"/>
          </c:marker>
          <c:cat>
            <c:strRef>
              <c:f>'g3.6'!$Q$4:$Q$35</c:f>
              <c:strCache>
                <c:ptCount val="32"/>
                <c:pt idx="0">
                  <c:v>Aguascalientes</c:v>
                </c:pt>
                <c:pt idx="1">
                  <c:v>Nayarit</c:v>
                </c:pt>
                <c:pt idx="2">
                  <c:v>Nuevo León</c:v>
                </c:pt>
                <c:pt idx="3">
                  <c:v>Guerrero</c:v>
                </c:pt>
                <c:pt idx="4">
                  <c:v>Tamaulipas</c:v>
                </c:pt>
                <c:pt idx="5">
                  <c:v>Baja California</c:v>
                </c:pt>
                <c:pt idx="6">
                  <c:v>Jalisco</c:v>
                </c:pt>
                <c:pt idx="7">
                  <c:v>Chihuahua</c:v>
                </c:pt>
                <c:pt idx="8">
                  <c:v>Sinaloa</c:v>
                </c:pt>
                <c:pt idx="9">
                  <c:v>Baja California Sur</c:v>
                </c:pt>
                <c:pt idx="10">
                  <c:v>Durango</c:v>
                </c:pt>
                <c:pt idx="11">
                  <c:v>San Luis Potosí</c:v>
                </c:pt>
                <c:pt idx="12">
                  <c:v>Puebla</c:v>
                </c:pt>
                <c:pt idx="13">
                  <c:v>Colima</c:v>
                </c:pt>
                <c:pt idx="14">
                  <c:v>Quintana Roo</c:v>
                </c:pt>
                <c:pt idx="15">
                  <c:v>Guanajuato</c:v>
                </c:pt>
                <c:pt idx="16">
                  <c:v>Querétaro de Arteaga</c:v>
                </c:pt>
                <c:pt idx="17">
                  <c:v>Coahuila de Zaragoza</c:v>
                </c:pt>
                <c:pt idx="18">
                  <c:v>Oaxaca</c:v>
                </c:pt>
                <c:pt idx="19">
                  <c:v>Veracruz</c:v>
                </c:pt>
                <c:pt idx="20">
                  <c:v>Zacatecas</c:v>
                </c:pt>
                <c:pt idx="21">
                  <c:v>Sonora</c:v>
                </c:pt>
                <c:pt idx="22">
                  <c:v>Tlaxcala</c:v>
                </c:pt>
                <c:pt idx="23">
                  <c:v>Michoacán de Ocampo</c:v>
                </c:pt>
                <c:pt idx="24">
                  <c:v>México</c:v>
                </c:pt>
                <c:pt idx="25">
                  <c:v>Tabasco</c:v>
                </c:pt>
                <c:pt idx="26">
                  <c:v>Morelos</c:v>
                </c:pt>
                <c:pt idx="27">
                  <c:v>Chiapas</c:v>
                </c:pt>
                <c:pt idx="28">
                  <c:v>Distrito Federal</c:v>
                </c:pt>
                <c:pt idx="29">
                  <c:v>Hidalgo</c:v>
                </c:pt>
                <c:pt idx="30">
                  <c:v>Campeche</c:v>
                </c:pt>
                <c:pt idx="31">
                  <c:v>Yucatán</c:v>
                </c:pt>
              </c:strCache>
            </c:strRef>
          </c:cat>
          <c:val>
            <c:numRef>
              <c:f>'g3.6'!$T$4:$T$35</c:f>
              <c:numCache>
                <c:formatCode>0.0</c:formatCode>
                <c:ptCount val="32"/>
                <c:pt idx="0">
                  <c:v>52.729726226508269</c:v>
                </c:pt>
                <c:pt idx="1">
                  <c:v>52.729726226508269</c:v>
                </c:pt>
                <c:pt idx="2">
                  <c:v>52.729726226508269</c:v>
                </c:pt>
                <c:pt idx="3">
                  <c:v>52.729726226508269</c:v>
                </c:pt>
                <c:pt idx="4">
                  <c:v>52.729726226508269</c:v>
                </c:pt>
                <c:pt idx="5">
                  <c:v>52.729726226508269</c:v>
                </c:pt>
                <c:pt idx="6">
                  <c:v>52.729726226508269</c:v>
                </c:pt>
                <c:pt idx="7">
                  <c:v>52.729726226508269</c:v>
                </c:pt>
                <c:pt idx="8">
                  <c:v>52.729726226508269</c:v>
                </c:pt>
                <c:pt idx="9">
                  <c:v>52.729726226508269</c:v>
                </c:pt>
                <c:pt idx="10">
                  <c:v>52.729726226508269</c:v>
                </c:pt>
                <c:pt idx="11">
                  <c:v>52.729726226508269</c:v>
                </c:pt>
                <c:pt idx="12">
                  <c:v>52.729726226508269</c:v>
                </c:pt>
                <c:pt idx="13">
                  <c:v>52.729726226508269</c:v>
                </c:pt>
                <c:pt idx="14">
                  <c:v>52.729726226508269</c:v>
                </c:pt>
                <c:pt idx="15">
                  <c:v>52.729726226508269</c:v>
                </c:pt>
                <c:pt idx="16">
                  <c:v>52.729726226508269</c:v>
                </c:pt>
                <c:pt idx="17">
                  <c:v>52.729726226508269</c:v>
                </c:pt>
                <c:pt idx="18">
                  <c:v>52.729726226508269</c:v>
                </c:pt>
                <c:pt idx="19">
                  <c:v>52.729726226508269</c:v>
                </c:pt>
                <c:pt idx="20">
                  <c:v>52.729726226508269</c:v>
                </c:pt>
                <c:pt idx="21">
                  <c:v>52.729726226508269</c:v>
                </c:pt>
                <c:pt idx="22">
                  <c:v>52.729726226508269</c:v>
                </c:pt>
                <c:pt idx="23">
                  <c:v>52.729726226508269</c:v>
                </c:pt>
                <c:pt idx="24">
                  <c:v>52.729726226508269</c:v>
                </c:pt>
                <c:pt idx="25">
                  <c:v>52.729726226508269</c:v>
                </c:pt>
                <c:pt idx="26">
                  <c:v>52.729726226508269</c:v>
                </c:pt>
                <c:pt idx="27">
                  <c:v>52.729726226508269</c:v>
                </c:pt>
                <c:pt idx="28">
                  <c:v>52.729726226508269</c:v>
                </c:pt>
                <c:pt idx="29">
                  <c:v>52.729726226508269</c:v>
                </c:pt>
                <c:pt idx="30">
                  <c:v>52.729726226508269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39904"/>
        <c:axId val="232740464"/>
      </c:lineChart>
      <c:catAx>
        <c:axId val="23273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Entidad federativa</a:t>
                </a:r>
              </a:p>
            </c:rich>
          </c:tx>
          <c:layout>
            <c:manualLayout>
              <c:xMode val="edge"/>
              <c:yMode val="edge"/>
              <c:x val="5.4425858840981084E-2"/>
              <c:y val="0.966654982761305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s-MX"/>
          </a:p>
        </c:txPr>
        <c:crossAx val="2327404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3274046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es-MX" sz="1050"/>
                  <a:t>cobertura %</a:t>
                </a:r>
              </a:p>
            </c:rich>
          </c:tx>
          <c:layout>
            <c:manualLayout>
              <c:xMode val="edge"/>
              <c:yMode val="edge"/>
              <c:x val="4.7407261972883655E-2"/>
              <c:y val="2.571092813188705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es-MX"/>
          </a:p>
        </c:txPr>
        <c:crossAx val="232739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Soberana Texto" panose="02000000000000000000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0.22" l="0.75000000000001465" r="0.75000000000001465" t="1.1399999999999566" header="0" footer="0"/>
    <c:pageSetup paperSize="142"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1054855962735"/>
          <c:y val="0.10576657275638711"/>
          <c:w val="0.83335332808975182"/>
          <c:h val="0.59537571048652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'g3.7'!$X$3</c:f>
              <c:strCache>
                <c:ptCount val="1"/>
                <c:pt idx="0">
                  <c:v>No Plantas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2F7DE1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934"/>
              </a:solidFill>
            </c:spPr>
          </c:dPt>
          <c:dPt>
            <c:idx val="2"/>
            <c:invertIfNegative val="0"/>
            <c:bubble3D val="0"/>
            <c:spPr>
              <a:solidFill>
                <a:srgbClr val="C3002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3399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7030A0"/>
              </a:solidFill>
            </c:spPr>
          </c:dPt>
          <c:dLbls>
            <c:dLbl>
              <c:idx val="0"/>
              <c:layout>
                <c:manualLayout>
                  <c:x val="-2.1000139229723698E-17"/>
                  <c:y val="-1.1773362766740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3.82634289919058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1.4716703458425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4.41501103752759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4.41501103752759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'g3.7'!$W$5:$W$19</c:f>
              <c:strCache>
                <c:ptCount val="15"/>
                <c:pt idx="0">
                  <c:v>Lagunas de estabilización</c:v>
                </c:pt>
                <c:pt idx="1">
                  <c:v>Lodos activados</c:v>
                </c:pt>
                <c:pt idx="2">
                  <c:v>RAFA</c:v>
                </c:pt>
                <c:pt idx="3">
                  <c:v>Tanque séptico</c:v>
                </c:pt>
                <c:pt idx="4">
                  <c:v>Humedal o Wetland</c:v>
                </c:pt>
                <c:pt idx="5">
                  <c:v>Reactor enzimático</c:v>
                </c:pt>
                <c:pt idx="6">
                  <c:v>Tanque Imhoff</c:v>
                </c:pt>
                <c:pt idx="7">
                  <c:v>Filtros biológicos</c:v>
                </c:pt>
                <c:pt idx="8">
                  <c:v>Lagunas aireadas</c:v>
                </c:pt>
                <c:pt idx="9">
                  <c:v>Primario</c:v>
                </c:pt>
                <c:pt idx="10">
                  <c:v>Zanjas de oxidación</c:v>
                </c:pt>
                <c:pt idx="11">
                  <c:v>Dual</c:v>
                </c:pt>
                <c:pt idx="12">
                  <c:v>Discos biológicos</c:v>
                </c:pt>
                <c:pt idx="13">
                  <c:v>Primario avanzado</c:v>
                </c:pt>
                <c:pt idx="14">
                  <c:v>Otros</c:v>
                </c:pt>
              </c:strCache>
            </c:strRef>
          </c:cat>
          <c:val>
            <c:numRef>
              <c:f>'g3.7'!$X$5:$X$19</c:f>
              <c:numCache>
                <c:formatCode>General</c:formatCode>
                <c:ptCount val="15"/>
                <c:pt idx="0">
                  <c:v>718</c:v>
                </c:pt>
                <c:pt idx="1">
                  <c:v>709</c:v>
                </c:pt>
                <c:pt idx="2">
                  <c:v>137</c:v>
                </c:pt>
                <c:pt idx="3">
                  <c:v>101</c:v>
                </c:pt>
                <c:pt idx="4">
                  <c:v>71</c:v>
                </c:pt>
                <c:pt idx="5">
                  <c:v>56</c:v>
                </c:pt>
                <c:pt idx="6">
                  <c:v>50</c:v>
                </c:pt>
                <c:pt idx="7">
                  <c:v>40</c:v>
                </c:pt>
                <c:pt idx="8">
                  <c:v>32</c:v>
                </c:pt>
                <c:pt idx="9">
                  <c:v>21</c:v>
                </c:pt>
                <c:pt idx="10">
                  <c:v>17</c:v>
                </c:pt>
                <c:pt idx="11">
                  <c:v>17</c:v>
                </c:pt>
                <c:pt idx="12">
                  <c:v>18</c:v>
                </c:pt>
                <c:pt idx="13">
                  <c:v>10</c:v>
                </c:pt>
                <c:pt idx="14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235262432"/>
        <c:axId val="235261872"/>
      </c:barChart>
      <c:lineChart>
        <c:grouping val="standard"/>
        <c:varyColors val="0"/>
        <c:ser>
          <c:idx val="1"/>
          <c:order val="1"/>
          <c:tx>
            <c:strRef>
              <c:f>'g3.7'!$Y$3</c:f>
              <c:strCache>
                <c:ptCount val="1"/>
                <c:pt idx="0">
                  <c:v>Caudal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  <a:ln>
                <a:noFill/>
              </a:ln>
            </c:spPr>
          </c:marker>
          <c:dPt>
            <c:idx val="2"/>
            <c:marker>
              <c:spPr>
                <a:solidFill>
                  <a:srgbClr val="001A0B"/>
                </a:solidFill>
                <a:ln>
                  <a:noFill/>
                </a:ln>
              </c:spPr>
            </c:marker>
            <c:bubble3D val="0"/>
          </c:dPt>
          <c:cat>
            <c:strRef>
              <c:f>'g3.7'!$W$5:$W$19</c:f>
              <c:strCache>
                <c:ptCount val="15"/>
                <c:pt idx="0">
                  <c:v>Lagunas de estabilización</c:v>
                </c:pt>
                <c:pt idx="1">
                  <c:v>Lodos activados</c:v>
                </c:pt>
                <c:pt idx="2">
                  <c:v>RAFA</c:v>
                </c:pt>
                <c:pt idx="3">
                  <c:v>Tanque séptico</c:v>
                </c:pt>
                <c:pt idx="4">
                  <c:v>Humedal o Wetland</c:v>
                </c:pt>
                <c:pt idx="5">
                  <c:v>Reactor enzimático</c:v>
                </c:pt>
                <c:pt idx="6">
                  <c:v>Tanque Imhoff</c:v>
                </c:pt>
                <c:pt idx="7">
                  <c:v>Filtros biológicos</c:v>
                </c:pt>
                <c:pt idx="8">
                  <c:v>Lagunas aireadas</c:v>
                </c:pt>
                <c:pt idx="9">
                  <c:v>Primario</c:v>
                </c:pt>
                <c:pt idx="10">
                  <c:v>Zanjas de oxidación</c:v>
                </c:pt>
                <c:pt idx="11">
                  <c:v>Dual</c:v>
                </c:pt>
                <c:pt idx="12">
                  <c:v>Discos biológicos</c:v>
                </c:pt>
                <c:pt idx="13">
                  <c:v>Primario avanzado</c:v>
                </c:pt>
                <c:pt idx="14">
                  <c:v>Otros</c:v>
                </c:pt>
              </c:strCache>
            </c:strRef>
          </c:cat>
          <c:val>
            <c:numRef>
              <c:f>'g3.7'!$Y$5:$Y$19</c:f>
              <c:numCache>
                <c:formatCode>General</c:formatCode>
                <c:ptCount val="15"/>
                <c:pt idx="0">
                  <c:v>13941.58</c:v>
                </c:pt>
                <c:pt idx="1">
                  <c:v>66199.17</c:v>
                </c:pt>
                <c:pt idx="2">
                  <c:v>1464.05</c:v>
                </c:pt>
                <c:pt idx="3">
                  <c:v>126.04</c:v>
                </c:pt>
                <c:pt idx="4">
                  <c:v>517.92999999999995</c:v>
                </c:pt>
                <c:pt idx="5">
                  <c:v>112.68</c:v>
                </c:pt>
                <c:pt idx="6">
                  <c:v>343.14</c:v>
                </c:pt>
                <c:pt idx="7">
                  <c:v>5356.54</c:v>
                </c:pt>
                <c:pt idx="8">
                  <c:v>7239.55</c:v>
                </c:pt>
                <c:pt idx="9">
                  <c:v>1600.36</c:v>
                </c:pt>
                <c:pt idx="10">
                  <c:v>1431.5</c:v>
                </c:pt>
                <c:pt idx="11">
                  <c:v>5779.48</c:v>
                </c:pt>
                <c:pt idx="12">
                  <c:v>703</c:v>
                </c:pt>
                <c:pt idx="13">
                  <c:v>4300</c:v>
                </c:pt>
                <c:pt idx="14">
                  <c:v>2138.4900000000002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263552"/>
        <c:axId val="235262992"/>
      </c:lineChart>
      <c:valAx>
        <c:axId val="235261872"/>
        <c:scaling>
          <c:orientation val="minMax"/>
          <c:max val="750"/>
          <c:min val="0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MX"/>
                  <a:t>Caudal tratado m</a:t>
                </a:r>
                <a:r>
                  <a:rPr lang="es-MX" baseline="30000"/>
                  <a:t>3</a:t>
                </a:r>
                <a:r>
                  <a:rPr lang="es-MX"/>
                  <a:t>/s</a:t>
                </a:r>
              </a:p>
            </c:rich>
          </c:tx>
          <c:layout>
            <c:manualLayout>
              <c:xMode val="edge"/>
              <c:yMode val="edge"/>
              <c:x val="0.82925544100801829"/>
              <c:y val="1.4804308401847124E-2"/>
            </c:manualLayout>
          </c:layout>
          <c:overlay val="0"/>
        </c:title>
        <c:numFmt formatCode="#\ ##0" sourceLinked="0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</a:ln>
        </c:spPr>
        <c:crossAx val="235262432"/>
        <c:crosses val="autoZero"/>
        <c:crossBetween val="between"/>
        <c:majorUnit val="250"/>
      </c:valAx>
      <c:catAx>
        <c:axId val="23526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261872"/>
        <c:crosses val="autoZero"/>
        <c:auto val="1"/>
        <c:lblAlgn val="ctr"/>
        <c:lblOffset val="100"/>
        <c:noMultiLvlLbl val="0"/>
      </c:catAx>
      <c:valAx>
        <c:axId val="235262992"/>
        <c:scaling>
          <c:orientation val="minMax"/>
          <c:max val="6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MX"/>
                  <a:t>No. Plantas</a:t>
                </a:r>
              </a:p>
            </c:rich>
          </c:tx>
          <c:layout>
            <c:manualLayout>
              <c:xMode val="edge"/>
              <c:yMode val="edge"/>
              <c:x val="3.943158749492489E-2"/>
              <c:y val="1.996790136332296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263552"/>
        <c:crosses val="max"/>
        <c:crossBetween val="between"/>
        <c:dispUnits>
          <c:builtInUnit val="thousands"/>
        </c:dispUnits>
      </c:valAx>
      <c:catAx>
        <c:axId val="23526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526299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 w="28575">
      <a:noFill/>
    </a:ln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landscape" horizontalDpi="2400" verticalDpi="24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423622047244094"/>
          <c:y val="5.4492033566226755E-2"/>
          <c:w val="0.69057517810273716"/>
          <c:h val="0.81701852057225244"/>
        </c:manualLayout>
      </c:layout>
      <c:pieChart>
        <c:varyColors val="1"/>
        <c:ser>
          <c:idx val="0"/>
          <c:order val="0"/>
          <c:tx>
            <c:strRef>
              <c:f>' g3.8'!$C$47</c:f>
              <c:strCache>
                <c:ptCount val="1"/>
                <c:pt idx="0">
                  <c:v>N° DE PLANTAS</c:v>
                </c:pt>
              </c:strCache>
            </c:strRef>
          </c:tx>
          <c:dPt>
            <c:idx val="0"/>
            <c:bubble3D val="0"/>
            <c:spPr>
              <a:solidFill>
                <a:srgbClr val="C2C2C2"/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0.19863113264688068"/>
                  <c:y val="0.221954476443198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759805024371953"/>
                  <c:y val="-0.20273365125134007"/>
                </c:manualLayout>
              </c:layout>
              <c:tx>
                <c:rich>
                  <a:bodyPr/>
                  <a:lstStyle/>
                  <a:p>
                    <a:fld id="{3109CD92-BC8A-4258-B505-121D4AC63E87}" type="CATEGORYNAME">
                      <a:rPr lang="en-US" b="0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fld id="{FBED3E06-C898-423D-94A0-BB1610078F3E}" type="VALUE">
                      <a:rPr lang="en-US" b="0" baseline="0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r>
                      <a:rPr lang="en-US" b="0" baseline="0">
                        <a:solidFill>
                          <a:schemeClr val="bg1"/>
                        </a:solidFill>
                      </a:rPr>
                      <a:t>, </a:t>
                    </a:r>
                    <a:fld id="{DAAA06D3-9CC6-4202-94A2-680C1F9A5D7C}" type="PERCENTAGE">
                      <a:rPr lang="en-US" b="0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9047619047619"/>
                      <c:h val="0.2086887544832247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3.015873015873017E-2"/>
                  <c:y val="1.288144615725851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 b="0"/>
                    </a:pPr>
                    <a:fld id="{3FC4F3F6-8BA2-41EA-8286-37D534115D10}" type="CATEGORYNAME">
                      <a:rPr lang="en-US" sz="900"/>
                      <a:pPr>
                        <a:defRPr sz="900" b="0"/>
                      </a:pPr>
                      <a:t>[NOMBRE DE CATEGORÍA]</a:t>
                    </a:fld>
                    <a:r>
                      <a:rPr lang="en-US" sz="900" baseline="0"/>
                      <a:t>,</a:t>
                    </a:r>
                  </a:p>
                  <a:p>
                    <a:pPr>
                      <a:defRPr sz="900" b="0"/>
                    </a:pPr>
                    <a:r>
                      <a:rPr lang="en-US" sz="900" baseline="0"/>
                      <a:t> </a:t>
                    </a:r>
                    <a:fld id="{4CFD5875-0AEC-454E-811D-BD1E4FE874C7}" type="VALUE">
                      <a:rPr lang="en-US" sz="900" baseline="0"/>
                      <a:pPr>
                        <a:defRPr sz="900" b="0"/>
                      </a:pPr>
                      <a:t>[VALOR]</a:t>
                    </a:fld>
                    <a:r>
                      <a:rPr lang="en-US" sz="900" baseline="0"/>
                      <a:t>, </a:t>
                    </a:r>
                    <a:fld id="{508489A5-58CE-4160-A910-505B4E21DBA8}" type="PERCENTAGE">
                      <a:rPr lang="en-US" sz="900" baseline="0"/>
                      <a:pPr>
                        <a:defRPr sz="900" b="0"/>
                      </a:pPr>
                      <a:t>[PORCENTAJE]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68253968253969"/>
                      <c:h val="0.149295774647887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1.7460317460317475E-2"/>
                  <c:y val="-1.56578315034564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0"/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46031746031746"/>
                      <c:h val="0.1492957746478873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 g3.8'!$B$49:$B$52</c:f>
              <c:strCache>
                <c:ptCount val="4"/>
                <c:pt idx="0">
                  <c:v>Tratamiento primario</c:v>
                </c:pt>
                <c:pt idx="1">
                  <c:v>Tratamiento secundario      </c:v>
                </c:pt>
                <c:pt idx="2">
                  <c:v>Tratamiento terciario</c:v>
                </c:pt>
                <c:pt idx="3">
                  <c:v>No especificado</c:v>
                </c:pt>
              </c:strCache>
            </c:strRef>
          </c:cat>
          <c:val>
            <c:numRef>
              <c:f>' g3.8'!$C$49:$C$52</c:f>
              <c:numCache>
                <c:formatCode>#\ ##0</c:formatCode>
                <c:ptCount val="4"/>
                <c:pt idx="0">
                  <c:v>826</c:v>
                </c:pt>
                <c:pt idx="1">
                  <c:v>1569</c:v>
                </c:pt>
                <c:pt idx="2">
                  <c:v>83</c:v>
                </c:pt>
                <c:pt idx="3">
                  <c:v>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65"/>
      </c:pieChart>
    </c:plotArea>
    <c:plotVisOnly val="1"/>
    <c:dispBlanksAs val="gap"/>
    <c:showDLblsOverMax val="0"/>
  </c:chart>
  <c:spPr>
    <a:ln w="0">
      <a:noFill/>
    </a:ln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4"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12555767698767E-2"/>
          <c:y val="0.11227491912348166"/>
          <c:w val="0.91250509163745863"/>
          <c:h val="0.7314115580513675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'3.18'!$F$3</c:f>
              <c:strCache>
                <c:ptCount val="1"/>
                <c:pt idx="0">
                  <c:v>Intercambio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'3.18'!$B$5:$B$12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'3.18'!$F$5:$F$12</c:f>
              <c:numCache>
                <c:formatCode>#\ ###\ ##0.0</c:formatCode>
                <c:ptCount val="8"/>
                <c:pt idx="0">
                  <c:v>8.1</c:v>
                </c:pt>
                <c:pt idx="1">
                  <c:v>8.6999999999999993</c:v>
                </c:pt>
                <c:pt idx="2">
                  <c:v>8.8000000000000007</c:v>
                </c:pt>
                <c:pt idx="3">
                  <c:v>9.5</c:v>
                </c:pt>
                <c:pt idx="4">
                  <c:v>9</c:v>
                </c:pt>
                <c:pt idx="5">
                  <c:v>8.8000000000000007</c:v>
                </c:pt>
                <c:pt idx="6">
                  <c:v>8.6999999999999993</c:v>
                </c:pt>
                <c:pt idx="7" formatCode="_-* #,##0.0_-;\-* #,##0.0_-;_-* &quot;-&quot;??_-;_-@_-">
                  <c:v>8.9</c:v>
                </c:pt>
              </c:numCache>
            </c:numRef>
          </c:val>
        </c:ser>
        <c:ser>
          <c:idx val="1"/>
          <c:order val="1"/>
          <c:tx>
            <c:strRef>
              <c:f>'3.18'!$C$3</c:f>
              <c:strCache>
                <c:ptCount val="1"/>
                <c:pt idx="0">
                  <c:v>Reúso</c:v>
                </c:pt>
              </c:strCache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'3.18'!$B$5:$B$12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'3.18'!$C$5:$C$12</c:f>
              <c:numCache>
                <c:formatCode>#\ ###\ ##0.0</c:formatCode>
                <c:ptCount val="8"/>
                <c:pt idx="0">
                  <c:v>17.2</c:v>
                </c:pt>
                <c:pt idx="1">
                  <c:v>17.8</c:v>
                </c:pt>
                <c:pt idx="2">
                  <c:v>18.100000000000001</c:v>
                </c:pt>
                <c:pt idx="3">
                  <c:v>20.2</c:v>
                </c:pt>
                <c:pt idx="4">
                  <c:v>20</c:v>
                </c:pt>
                <c:pt idx="5">
                  <c:v>20.100000000000001</c:v>
                </c:pt>
                <c:pt idx="6">
                  <c:v>21.6</c:v>
                </c:pt>
                <c:pt idx="7" formatCode="_-* #,##0.0_-;\-* #,##0.0_-;_-* &quot;-&quot;??_-;_-@_-">
                  <c:v>21.8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269712"/>
        <c:axId val="235270272"/>
      </c:barChart>
      <c:catAx>
        <c:axId val="23526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235270272"/>
        <c:crosses val="autoZero"/>
        <c:auto val="1"/>
        <c:lblAlgn val="ctr"/>
        <c:lblOffset val="100"/>
        <c:noMultiLvlLbl val="0"/>
      </c:catAx>
      <c:valAx>
        <c:axId val="23527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r>
                  <a:rPr lang="en-US"/>
                  <a:t>m3/s</a:t>
                </a:r>
              </a:p>
            </c:rich>
          </c:tx>
          <c:layout>
            <c:manualLayout>
              <c:xMode val="edge"/>
              <c:yMode val="edge"/>
              <c:x val="2.2889839194373787E-2"/>
              <c:y val="7.480111497690695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oberana Texto" panose="02000000000000000000" pitchFamily="50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0_ ;\-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23526971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>
          <a:softEdge rad="12700"/>
        </a:effectLst>
      </c:spPr>
    </c:plotArea>
    <c:legend>
      <c:legendPos val="b"/>
      <c:layout>
        <c:manualLayout>
          <c:xMode val="edge"/>
          <c:yMode val="edge"/>
          <c:x val="0.19677076036320945"/>
          <c:y val="0.93961789660013428"/>
          <c:w val="0.566401260683427"/>
          <c:h val="5.7252309110216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berana Texto" panose="02000000000000000000" pitchFamily="50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1548344189189"/>
          <c:y val="5.5484973881700185E-2"/>
          <c:w val="0.81229648239007313"/>
          <c:h val="0.932995927518281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'tg4.1 4.2'!$E$4</c:f>
              <c:strCache>
                <c:ptCount val="1"/>
                <c:pt idx="0">
                  <c:v>Cargo fijo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31"/>
            <c:invertIfNegative val="0"/>
            <c:bubble3D val="0"/>
          </c:dPt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'tg4.1 4.2'!$C$5:$C$36</c:f>
              <c:strCache>
                <c:ptCount val="32"/>
                <c:pt idx="0">
                  <c:v>Tula de Allende</c:v>
                </c:pt>
                <c:pt idx="1">
                  <c:v>Mexicali</c:v>
                </c:pt>
                <c:pt idx="2">
                  <c:v>Mérida</c:v>
                </c:pt>
                <c:pt idx="3">
                  <c:v>Tlaxcala</c:v>
                </c:pt>
                <c:pt idx="4">
                  <c:v>Oaxaca</c:v>
                </c:pt>
                <c:pt idx="5">
                  <c:v>Campeche</c:v>
                </c:pt>
                <c:pt idx="6">
                  <c:v>Delicias</c:v>
                </c:pt>
                <c:pt idx="7">
                  <c:v>San Juan del Río</c:v>
                </c:pt>
                <c:pt idx="8">
                  <c:v>Culiacán</c:v>
                </c:pt>
                <c:pt idx="9">
                  <c:v>Gómez Palacio</c:v>
                </c:pt>
                <c:pt idx="10">
                  <c:v>Hermosillo</c:v>
                </c:pt>
                <c:pt idx="11">
                  <c:v>Colima</c:v>
                </c:pt>
                <c:pt idx="12">
                  <c:v>Torreón</c:v>
                </c:pt>
                <c:pt idx="13">
                  <c:v>San Luis Potosí</c:v>
                </c:pt>
                <c:pt idx="14">
                  <c:v>Guadalajara</c:v>
                </c:pt>
                <c:pt idx="15">
                  <c:v>Toluca</c:v>
                </c:pt>
                <c:pt idx="16">
                  <c:v>Juárez</c:v>
                </c:pt>
                <c:pt idx="17">
                  <c:v>Monterrey</c:v>
                </c:pt>
                <c:pt idx="18">
                  <c:v>Cancún</c:v>
                </c:pt>
                <c:pt idx="19">
                  <c:v>Chetumal</c:v>
                </c:pt>
                <c:pt idx="20">
                  <c:v>La Paz</c:v>
                </c:pt>
                <c:pt idx="21">
                  <c:v>Acapulco</c:v>
                </c:pt>
                <c:pt idx="22">
                  <c:v>Ensenada</c:v>
                </c:pt>
                <c:pt idx="23">
                  <c:v>Xalapa</c:v>
                </c:pt>
                <c:pt idx="24">
                  <c:v>León</c:v>
                </c:pt>
                <c:pt idx="25">
                  <c:v>Tijuana</c:v>
                </c:pt>
                <c:pt idx="26">
                  <c:v>Distrito Federal</c:v>
                </c:pt>
                <c:pt idx="27">
                  <c:v>Atizapán</c:v>
                </c:pt>
                <c:pt idx="28">
                  <c:v>Naucalpan</c:v>
                </c:pt>
                <c:pt idx="29">
                  <c:v>Aguascalientes</c:v>
                </c:pt>
                <c:pt idx="30">
                  <c:v>Puebla</c:v>
                </c:pt>
                <c:pt idx="31">
                  <c:v>Morelia</c:v>
                </c:pt>
              </c:strCache>
            </c:strRef>
          </c:cat>
          <c:val>
            <c:numRef>
              <c:f>'tg4.1 4.2'!$E$5:$E$36</c:f>
              <c:numCache>
                <c:formatCode>0.00</c:formatCode>
                <c:ptCount val="32"/>
                <c:pt idx="0">
                  <c:v>1.7987233333333332</c:v>
                </c:pt>
                <c:pt idx="1">
                  <c:v>1.421</c:v>
                </c:pt>
                <c:pt idx="2">
                  <c:v>3.5999999999999996</c:v>
                </c:pt>
                <c:pt idx="3">
                  <c:v>5.5161050000000005</c:v>
                </c:pt>
                <c:pt idx="4">
                  <c:v>1.2</c:v>
                </c:pt>
                <c:pt idx="5">
                  <c:v>3.6</c:v>
                </c:pt>
                <c:pt idx="6">
                  <c:v>0.79519999999999991</c:v>
                </c:pt>
                <c:pt idx="7">
                  <c:v>2.3323516136666664</c:v>
                </c:pt>
                <c:pt idx="8">
                  <c:v>2.1399999999999997</c:v>
                </c:pt>
                <c:pt idx="9">
                  <c:v>7.7544319999999995</c:v>
                </c:pt>
                <c:pt idx="10">
                  <c:v>1.6104013333333334</c:v>
                </c:pt>
                <c:pt idx="11">
                  <c:v>2.8970285866666665</c:v>
                </c:pt>
                <c:pt idx="12">
                  <c:v>4.3369999999999997</c:v>
                </c:pt>
                <c:pt idx="13">
                  <c:v>0.13455</c:v>
                </c:pt>
                <c:pt idx="14">
                  <c:v>1.224</c:v>
                </c:pt>
                <c:pt idx="15">
                  <c:v>2.6548424666666666</c:v>
                </c:pt>
                <c:pt idx="16">
                  <c:v>0.36899999999999999</c:v>
                </c:pt>
                <c:pt idx="17">
                  <c:v>1.9325000000000001</c:v>
                </c:pt>
                <c:pt idx="18">
                  <c:v>2.4144000000000001</c:v>
                </c:pt>
                <c:pt idx="19">
                  <c:v>2.4144000000000001</c:v>
                </c:pt>
                <c:pt idx="20">
                  <c:v>7.4</c:v>
                </c:pt>
                <c:pt idx="21">
                  <c:v>7.4189200000000008</c:v>
                </c:pt>
                <c:pt idx="22">
                  <c:v>1.4823333333333333</c:v>
                </c:pt>
                <c:pt idx="23">
                  <c:v>4.3543333333333338</c:v>
                </c:pt>
                <c:pt idx="24">
                  <c:v>3.2479999999999998</c:v>
                </c:pt>
                <c:pt idx="25">
                  <c:v>2.3326666666666669</c:v>
                </c:pt>
                <c:pt idx="26">
                  <c:v>13.434500000000002</c:v>
                </c:pt>
                <c:pt idx="27">
                  <c:v>2.8318323600000008</c:v>
                </c:pt>
                <c:pt idx="28">
                  <c:v>4.3862535173333326</c:v>
                </c:pt>
                <c:pt idx="29">
                  <c:v>12.630199999999999</c:v>
                </c:pt>
                <c:pt idx="30">
                  <c:v>2.99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'tg4.1 4.2'!$H$4</c:f>
              <c:strCache>
                <c:ptCount val="1"/>
                <c:pt idx="0">
                  <c:v>Cuota agua menos cargo fijo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744055911329909E-2"/>
                  <c:y val="-1.0471888873963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'tg4.1 4.2'!$C$5:$C$36</c:f>
              <c:strCache>
                <c:ptCount val="32"/>
                <c:pt idx="0">
                  <c:v>Tula de Allende</c:v>
                </c:pt>
                <c:pt idx="1">
                  <c:v>Mexicali</c:v>
                </c:pt>
                <c:pt idx="2">
                  <c:v>Mérida</c:v>
                </c:pt>
                <c:pt idx="3">
                  <c:v>Tlaxcala</c:v>
                </c:pt>
                <c:pt idx="4">
                  <c:v>Oaxaca</c:v>
                </c:pt>
                <c:pt idx="5">
                  <c:v>Campeche</c:v>
                </c:pt>
                <c:pt idx="6">
                  <c:v>Delicias</c:v>
                </c:pt>
                <c:pt idx="7">
                  <c:v>San Juan del Río</c:v>
                </c:pt>
                <c:pt idx="8">
                  <c:v>Culiacán</c:v>
                </c:pt>
                <c:pt idx="9">
                  <c:v>Gómez Palacio</c:v>
                </c:pt>
                <c:pt idx="10">
                  <c:v>Hermosillo</c:v>
                </c:pt>
                <c:pt idx="11">
                  <c:v>Colima</c:v>
                </c:pt>
                <c:pt idx="12">
                  <c:v>Torreón</c:v>
                </c:pt>
                <c:pt idx="13">
                  <c:v>San Luis Potosí</c:v>
                </c:pt>
                <c:pt idx="14">
                  <c:v>Guadalajara</c:v>
                </c:pt>
                <c:pt idx="15">
                  <c:v>Toluca</c:v>
                </c:pt>
                <c:pt idx="16">
                  <c:v>Juárez</c:v>
                </c:pt>
                <c:pt idx="17">
                  <c:v>Monterrey</c:v>
                </c:pt>
                <c:pt idx="18">
                  <c:v>Cancún</c:v>
                </c:pt>
                <c:pt idx="19">
                  <c:v>Chetumal</c:v>
                </c:pt>
                <c:pt idx="20">
                  <c:v>La Paz</c:v>
                </c:pt>
                <c:pt idx="21">
                  <c:v>Acapulco</c:v>
                </c:pt>
                <c:pt idx="22">
                  <c:v>Ensenada</c:v>
                </c:pt>
                <c:pt idx="23">
                  <c:v>Xalapa</c:v>
                </c:pt>
                <c:pt idx="24">
                  <c:v>León</c:v>
                </c:pt>
                <c:pt idx="25">
                  <c:v>Tijuana</c:v>
                </c:pt>
                <c:pt idx="26">
                  <c:v>Distrito Federal</c:v>
                </c:pt>
                <c:pt idx="27">
                  <c:v>Atizapán</c:v>
                </c:pt>
                <c:pt idx="28">
                  <c:v>Naucalpan</c:v>
                </c:pt>
                <c:pt idx="29">
                  <c:v>Aguascalientes</c:v>
                </c:pt>
                <c:pt idx="30">
                  <c:v>Puebla</c:v>
                </c:pt>
                <c:pt idx="31">
                  <c:v>Morelia</c:v>
                </c:pt>
              </c:strCache>
            </c:strRef>
          </c:cat>
          <c:val>
            <c:numRef>
              <c:f>'tg4.1 4.2'!$H$5:$H$36</c:f>
              <c:numCache>
                <c:formatCode>0.00</c:formatCode>
                <c:ptCount val="32"/>
                <c:pt idx="0">
                  <c:v>3.1542766666666671</c:v>
                </c:pt>
                <c:pt idx="1">
                  <c:v>3.692333333333333</c:v>
                </c:pt>
                <c:pt idx="2">
                  <c:v>0.30000000000000027</c:v>
                </c:pt>
                <c:pt idx="3">
                  <c:v>0</c:v>
                </c:pt>
                <c:pt idx="4">
                  <c:v>5.0999999999999996</c:v>
                </c:pt>
                <c:pt idx="5">
                  <c:v>0</c:v>
                </c:pt>
                <c:pt idx="6">
                  <c:v>4.6048000000000009</c:v>
                </c:pt>
                <c:pt idx="7">
                  <c:v>3.6235538196666668</c:v>
                </c:pt>
                <c:pt idx="8">
                  <c:v>3.66</c:v>
                </c:pt>
                <c:pt idx="9">
                  <c:v>0.19386080000000128</c:v>
                </c:pt>
                <c:pt idx="10">
                  <c:v>5.6375986666666673</c:v>
                </c:pt>
                <c:pt idx="11">
                  <c:v>1.7636656333333334</c:v>
                </c:pt>
                <c:pt idx="12">
                  <c:v>4.4130000000000003</c:v>
                </c:pt>
                <c:pt idx="13">
                  <c:v>9.0554499999999987</c:v>
                </c:pt>
                <c:pt idx="14">
                  <c:v>8.663333333333334</c:v>
                </c:pt>
                <c:pt idx="15">
                  <c:v>8.1908475833333334</c:v>
                </c:pt>
                <c:pt idx="16">
                  <c:v>5.4510000000000005</c:v>
                </c:pt>
                <c:pt idx="17">
                  <c:v>9.3615666666666684</c:v>
                </c:pt>
                <c:pt idx="18">
                  <c:v>9.1896000000000004</c:v>
                </c:pt>
                <c:pt idx="19">
                  <c:v>9.1896000000000004</c:v>
                </c:pt>
                <c:pt idx="20">
                  <c:v>1.58</c:v>
                </c:pt>
                <c:pt idx="21">
                  <c:v>4.1827466666666657</c:v>
                </c:pt>
                <c:pt idx="22">
                  <c:v>14.307333333333334</c:v>
                </c:pt>
                <c:pt idx="23">
                  <c:v>6.1339999999999995</c:v>
                </c:pt>
                <c:pt idx="24">
                  <c:v>16.641666666666666</c:v>
                </c:pt>
                <c:pt idx="25">
                  <c:v>17.583333333333332</c:v>
                </c:pt>
                <c:pt idx="26">
                  <c:v>6.5475000000000012</c:v>
                </c:pt>
                <c:pt idx="27">
                  <c:v>15.694113990000002</c:v>
                </c:pt>
                <c:pt idx="28">
                  <c:v>14.761340282666669</c:v>
                </c:pt>
                <c:pt idx="29">
                  <c:v>8.3007999999999988</c:v>
                </c:pt>
                <c:pt idx="30">
                  <c:v>17.454154000000003</c:v>
                </c:pt>
                <c:pt idx="31">
                  <c:v>19.579999999999998</c:v>
                </c:pt>
              </c:numCache>
            </c:numRef>
          </c:val>
        </c:ser>
        <c:ser>
          <c:idx val="2"/>
          <c:order val="2"/>
          <c:tx>
            <c:strRef>
              <c:f>'tg4.1 4.2'!$I$4</c:f>
              <c:strCache>
                <c:ptCount val="1"/>
                <c:pt idx="0">
                  <c:v>Cuota sólo drenaje y/o saneamiento</c:v>
                </c:pt>
              </c:strCache>
            </c:strRef>
          </c:tx>
          <c:spPr>
            <a:solidFill>
              <a:srgbClr val="00C454"/>
            </a:solidFill>
          </c:spPr>
          <c:invertIfNegative val="0"/>
          <c:dPt>
            <c:idx val="31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527615037201975E-3"/>
                  <c:y val="-1.413577458980387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 val="-1.7745308212993383E-16"/>
                  <c:y val="-9.51531317330674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'tg4.1 4.2'!$C$5:$C$36</c:f>
              <c:strCache>
                <c:ptCount val="32"/>
                <c:pt idx="0">
                  <c:v>Tula de Allende</c:v>
                </c:pt>
                <c:pt idx="1">
                  <c:v>Mexicali</c:v>
                </c:pt>
                <c:pt idx="2">
                  <c:v>Mérida</c:v>
                </c:pt>
                <c:pt idx="3">
                  <c:v>Tlaxcala</c:v>
                </c:pt>
                <c:pt idx="4">
                  <c:v>Oaxaca</c:v>
                </c:pt>
                <c:pt idx="5">
                  <c:v>Campeche</c:v>
                </c:pt>
                <c:pt idx="6">
                  <c:v>Delicias</c:v>
                </c:pt>
                <c:pt idx="7">
                  <c:v>San Juan del Río</c:v>
                </c:pt>
                <c:pt idx="8">
                  <c:v>Culiacán</c:v>
                </c:pt>
                <c:pt idx="9">
                  <c:v>Gómez Palacio</c:v>
                </c:pt>
                <c:pt idx="10">
                  <c:v>Hermosillo</c:v>
                </c:pt>
                <c:pt idx="11">
                  <c:v>Colima</c:v>
                </c:pt>
                <c:pt idx="12">
                  <c:v>Torreón</c:v>
                </c:pt>
                <c:pt idx="13">
                  <c:v>San Luis Potosí</c:v>
                </c:pt>
                <c:pt idx="14">
                  <c:v>Guadalajara</c:v>
                </c:pt>
                <c:pt idx="15">
                  <c:v>Toluca</c:v>
                </c:pt>
                <c:pt idx="16">
                  <c:v>Juárez</c:v>
                </c:pt>
                <c:pt idx="17">
                  <c:v>Monterrey</c:v>
                </c:pt>
                <c:pt idx="18">
                  <c:v>Cancún</c:v>
                </c:pt>
                <c:pt idx="19">
                  <c:v>Chetumal</c:v>
                </c:pt>
                <c:pt idx="20">
                  <c:v>La Paz</c:v>
                </c:pt>
                <c:pt idx="21">
                  <c:v>Acapulco</c:v>
                </c:pt>
                <c:pt idx="22">
                  <c:v>Ensenada</c:v>
                </c:pt>
                <c:pt idx="23">
                  <c:v>Xalapa</c:v>
                </c:pt>
                <c:pt idx="24">
                  <c:v>León</c:v>
                </c:pt>
                <c:pt idx="25">
                  <c:v>Tijuana</c:v>
                </c:pt>
                <c:pt idx="26">
                  <c:v>Distrito Federal</c:v>
                </c:pt>
                <c:pt idx="27">
                  <c:v>Atizapán</c:v>
                </c:pt>
                <c:pt idx="28">
                  <c:v>Naucalpan</c:v>
                </c:pt>
                <c:pt idx="29">
                  <c:v>Aguascalientes</c:v>
                </c:pt>
                <c:pt idx="30">
                  <c:v>Puebla</c:v>
                </c:pt>
                <c:pt idx="31">
                  <c:v>Morelia</c:v>
                </c:pt>
              </c:strCache>
            </c:strRef>
          </c:cat>
          <c:val>
            <c:numRef>
              <c:f>'tg4.1 4.2'!$I$5:$I$36</c:f>
              <c:numCache>
                <c:formatCode>0.00</c:formatCode>
                <c:ptCount val="32"/>
                <c:pt idx="0">
                  <c:v>0.14859</c:v>
                </c:pt>
                <c:pt idx="1">
                  <c:v>0</c:v>
                </c:pt>
                <c:pt idx="2">
                  <c:v>1.95</c:v>
                </c:pt>
                <c:pt idx="3">
                  <c:v>0.82901000000000002</c:v>
                </c:pt>
                <c:pt idx="4">
                  <c:v>0.6</c:v>
                </c:pt>
                <c:pt idx="5">
                  <c:v>0</c:v>
                </c:pt>
                <c:pt idx="6">
                  <c:v>2.7129599999999998</c:v>
                </c:pt>
                <c:pt idx="7">
                  <c:v>2.2036850103333334</c:v>
                </c:pt>
                <c:pt idx="8">
                  <c:v>2.9</c:v>
                </c:pt>
                <c:pt idx="9">
                  <c:v>0.7868809872000001</c:v>
                </c:pt>
                <c:pt idx="10">
                  <c:v>2.5367999999999999</c:v>
                </c:pt>
                <c:pt idx="11">
                  <c:v>5.6308484866666673</c:v>
                </c:pt>
                <c:pt idx="12">
                  <c:v>2.19</c:v>
                </c:pt>
                <c:pt idx="13">
                  <c:v>3.2164999999999995</c:v>
                </c:pt>
                <c:pt idx="14">
                  <c:v>2.9</c:v>
                </c:pt>
                <c:pt idx="15">
                  <c:v>2.0082725999999997</c:v>
                </c:pt>
                <c:pt idx="16">
                  <c:v>7.48</c:v>
                </c:pt>
                <c:pt idx="17">
                  <c:v>2.4159223841573336</c:v>
                </c:pt>
                <c:pt idx="18">
                  <c:v>2.3208000000000002</c:v>
                </c:pt>
                <c:pt idx="19">
                  <c:v>2.3208000000000002</c:v>
                </c:pt>
                <c:pt idx="20">
                  <c:v>5.4</c:v>
                </c:pt>
                <c:pt idx="21">
                  <c:v>2.7844000000000002</c:v>
                </c:pt>
                <c:pt idx="22">
                  <c:v>0</c:v>
                </c:pt>
                <c:pt idx="23">
                  <c:v>8.5289999999999999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2.3612061</c:v>
                </c:pt>
                <c:pt idx="28">
                  <c:v>1.7648739499999999</c:v>
                </c:pt>
                <c:pt idx="29">
                  <c:v>2.0930999999999997</c:v>
                </c:pt>
                <c:pt idx="30">
                  <c:v>3.4041540000000001</c:v>
                </c:pt>
                <c:pt idx="31">
                  <c:v>7.83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235274192"/>
        <c:axId val="235274752"/>
      </c:barChart>
      <c:catAx>
        <c:axId val="23527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500"/>
            </a:pPr>
            <a:endParaRPr lang="es-MX"/>
          </a:p>
        </c:txPr>
        <c:crossAx val="235274752"/>
        <c:crosses val="autoZero"/>
        <c:auto val="1"/>
        <c:lblAlgn val="ctr"/>
        <c:lblOffset val="100"/>
        <c:noMultiLvlLbl val="0"/>
      </c:catAx>
      <c:valAx>
        <c:axId val="235274752"/>
        <c:scaling>
          <c:orientation val="minMax"/>
          <c:max val="3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500"/>
            </a:pPr>
            <a:endParaRPr lang="es-MX"/>
          </a:p>
        </c:txPr>
        <c:crossAx val="235274192"/>
        <c:crosses val="autoZero"/>
        <c:crossBetween val="between"/>
        <c:majorUnit val="2"/>
      </c:valAx>
    </c:plotArea>
    <c:legend>
      <c:legendPos val="t"/>
      <c:layout>
        <c:manualLayout>
          <c:xMode val="edge"/>
          <c:yMode val="edge"/>
          <c:x val="0.66735579914732102"/>
          <c:y val="0.67700370513356323"/>
          <c:w val="0.28136989074135049"/>
          <c:h val="0.21992912592627772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oberana Texto" panose="02000000000000000000" pitchFamily="50" charset="0"/>
          <a:ea typeface="Calibri"/>
          <a:cs typeface="Calibri"/>
        </a:defRPr>
      </a:pPr>
      <a:endParaRPr lang="es-MX"/>
    </a:p>
  </c:txPr>
  <c:printSettings>
    <c:headerFooter/>
    <c:pageMargins b="0.74803149606299668" l="0.70866141732283983" r="0.70866141732283983" t="0.74803149606299668" header="0.31496062992126406" footer="0.31496062992126406"/>
    <c:pageSetup paperSize="125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1548344189189"/>
          <c:y val="6.1353312707835041E-2"/>
          <c:w val="0.81229648239007313"/>
          <c:h val="0.9271276095308040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'tg4.1 4.2'!$O$4</c:f>
              <c:strCache>
                <c:ptCount val="1"/>
                <c:pt idx="0">
                  <c:v>Cargo fijo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31"/>
            <c:invertIfNegative val="0"/>
            <c:bubble3D val="0"/>
          </c:dPt>
          <c:dLbls>
            <c:dLbl>
              <c:idx val="13"/>
              <c:layout>
                <c:manualLayout>
                  <c:x val="8.3482409063804202E-3"/>
                  <c:y val="-2.8388928317955998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'tg4.1 4.2'!$M$5:$M$36</c:f>
              <c:strCache>
                <c:ptCount val="32"/>
                <c:pt idx="0">
                  <c:v>Tula de Allende</c:v>
                </c:pt>
                <c:pt idx="1">
                  <c:v>Mexicali</c:v>
                </c:pt>
                <c:pt idx="2">
                  <c:v>Mérida</c:v>
                </c:pt>
                <c:pt idx="3">
                  <c:v>Tlaxcala</c:v>
                </c:pt>
                <c:pt idx="4">
                  <c:v>Oaxaca</c:v>
                </c:pt>
                <c:pt idx="5">
                  <c:v>Campeche</c:v>
                </c:pt>
                <c:pt idx="6">
                  <c:v>Delicias</c:v>
                </c:pt>
                <c:pt idx="7">
                  <c:v>San Juan del Río</c:v>
                </c:pt>
                <c:pt idx="8">
                  <c:v>Culiacán</c:v>
                </c:pt>
                <c:pt idx="9">
                  <c:v>Gómez Palacio</c:v>
                </c:pt>
                <c:pt idx="10">
                  <c:v>Hermosillo</c:v>
                </c:pt>
                <c:pt idx="11">
                  <c:v>Colima</c:v>
                </c:pt>
                <c:pt idx="12">
                  <c:v>Torreón</c:v>
                </c:pt>
                <c:pt idx="13">
                  <c:v>San Luis Potosí</c:v>
                </c:pt>
                <c:pt idx="14">
                  <c:v>Guadalajara</c:v>
                </c:pt>
                <c:pt idx="15">
                  <c:v>Toluca</c:v>
                </c:pt>
                <c:pt idx="16">
                  <c:v>Juárez</c:v>
                </c:pt>
                <c:pt idx="17">
                  <c:v>Monterrey</c:v>
                </c:pt>
                <c:pt idx="18">
                  <c:v>Cancún</c:v>
                </c:pt>
                <c:pt idx="19">
                  <c:v>Chetumal</c:v>
                </c:pt>
                <c:pt idx="20">
                  <c:v>La Paz</c:v>
                </c:pt>
                <c:pt idx="21">
                  <c:v>Acapulco</c:v>
                </c:pt>
                <c:pt idx="22">
                  <c:v>Ensenada</c:v>
                </c:pt>
                <c:pt idx="23">
                  <c:v>Xalapa</c:v>
                </c:pt>
                <c:pt idx="24">
                  <c:v>León</c:v>
                </c:pt>
                <c:pt idx="25">
                  <c:v>Tijuana</c:v>
                </c:pt>
                <c:pt idx="26">
                  <c:v>Distrito Federal</c:v>
                </c:pt>
                <c:pt idx="27">
                  <c:v>Atizapán</c:v>
                </c:pt>
                <c:pt idx="28">
                  <c:v>Naucalpan</c:v>
                </c:pt>
                <c:pt idx="29">
                  <c:v>Aguascalientes</c:v>
                </c:pt>
                <c:pt idx="30">
                  <c:v>Puebla</c:v>
                </c:pt>
                <c:pt idx="31">
                  <c:v>Morelia</c:v>
                </c:pt>
              </c:strCache>
            </c:strRef>
          </c:cat>
          <c:val>
            <c:numRef>
              <c:f>'tg4.1 4.2'!$O$5:$O$36</c:f>
              <c:numCache>
                <c:formatCode>0.00</c:formatCode>
                <c:ptCount val="32"/>
                <c:pt idx="0">
                  <c:v>0.8995333333333333</c:v>
                </c:pt>
                <c:pt idx="1">
                  <c:v>1.421</c:v>
                </c:pt>
                <c:pt idx="2">
                  <c:v>3.5999999999999996</c:v>
                </c:pt>
                <c:pt idx="3">
                  <c:v>5.5161050000000005</c:v>
                </c:pt>
                <c:pt idx="4">
                  <c:v>0.80666666666666664</c:v>
                </c:pt>
                <c:pt idx="5">
                  <c:v>1.2</c:v>
                </c:pt>
                <c:pt idx="6">
                  <c:v>0.79519999999999991</c:v>
                </c:pt>
                <c:pt idx="7">
                  <c:v>2.3323516136666664</c:v>
                </c:pt>
                <c:pt idx="8">
                  <c:v>2.02</c:v>
                </c:pt>
                <c:pt idx="9">
                  <c:v>5.9649476923076916</c:v>
                </c:pt>
                <c:pt idx="10">
                  <c:v>0.70042933333333346</c:v>
                </c:pt>
                <c:pt idx="11">
                  <c:v>1.5700811700000001</c:v>
                </c:pt>
                <c:pt idx="12">
                  <c:v>4.3369999999999997</c:v>
                </c:pt>
                <c:pt idx="13">
                  <c:v>0.14939999999999998</c:v>
                </c:pt>
                <c:pt idx="14">
                  <c:v>1.0759209999999999</c:v>
                </c:pt>
                <c:pt idx="15">
                  <c:v>2.8779933000000004</c:v>
                </c:pt>
                <c:pt idx="16">
                  <c:v>0.37</c:v>
                </c:pt>
                <c:pt idx="17">
                  <c:v>1.0420833333333333</c:v>
                </c:pt>
                <c:pt idx="18">
                  <c:v>2.4144000000000001</c:v>
                </c:pt>
                <c:pt idx="19">
                  <c:v>2.4144000000000001</c:v>
                </c:pt>
                <c:pt idx="20">
                  <c:v>7.4</c:v>
                </c:pt>
                <c:pt idx="21">
                  <c:v>5.9458000000000002</c:v>
                </c:pt>
                <c:pt idx="22">
                  <c:v>1.589</c:v>
                </c:pt>
                <c:pt idx="23">
                  <c:v>1.863</c:v>
                </c:pt>
                <c:pt idx="24">
                  <c:v>3.5316666666666667</c:v>
                </c:pt>
                <c:pt idx="25">
                  <c:v>2.3326666666666669</c:v>
                </c:pt>
                <c:pt idx="26">
                  <c:v>5.6520000000000001</c:v>
                </c:pt>
                <c:pt idx="27">
                  <c:v>2.3816174000000001</c:v>
                </c:pt>
                <c:pt idx="28">
                  <c:v>2.5452786166666668</c:v>
                </c:pt>
                <c:pt idx="29">
                  <c:v>8.8025666666666655</c:v>
                </c:pt>
                <c:pt idx="30">
                  <c:v>2.99</c:v>
                </c:pt>
                <c:pt idx="31">
                  <c:v>1.6040000000000001</c:v>
                </c:pt>
              </c:numCache>
            </c:numRef>
          </c:val>
        </c:ser>
        <c:ser>
          <c:idx val="1"/>
          <c:order val="1"/>
          <c:tx>
            <c:strRef>
              <c:f>'tg4.1 4.2'!$R$4</c:f>
              <c:strCache>
                <c:ptCount val="1"/>
                <c:pt idx="0">
                  <c:v>Cuota agua menos cargo fijo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5500151103052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'tg4.1 4.2'!$M$5:$M$36</c:f>
              <c:strCache>
                <c:ptCount val="32"/>
                <c:pt idx="0">
                  <c:v>Tula de Allende</c:v>
                </c:pt>
                <c:pt idx="1">
                  <c:v>Mexicali</c:v>
                </c:pt>
                <c:pt idx="2">
                  <c:v>Mérida</c:v>
                </c:pt>
                <c:pt idx="3">
                  <c:v>Tlaxcala</c:v>
                </c:pt>
                <c:pt idx="4">
                  <c:v>Oaxaca</c:v>
                </c:pt>
                <c:pt idx="5">
                  <c:v>Campeche</c:v>
                </c:pt>
                <c:pt idx="6">
                  <c:v>Delicias</c:v>
                </c:pt>
                <c:pt idx="7">
                  <c:v>San Juan del Río</c:v>
                </c:pt>
                <c:pt idx="8">
                  <c:v>Culiacán</c:v>
                </c:pt>
                <c:pt idx="9">
                  <c:v>Gómez Palacio</c:v>
                </c:pt>
                <c:pt idx="10">
                  <c:v>Hermosillo</c:v>
                </c:pt>
                <c:pt idx="11">
                  <c:v>Colima</c:v>
                </c:pt>
                <c:pt idx="12">
                  <c:v>Torreón</c:v>
                </c:pt>
                <c:pt idx="13">
                  <c:v>San Luis Potosí</c:v>
                </c:pt>
                <c:pt idx="14">
                  <c:v>Guadalajara</c:v>
                </c:pt>
                <c:pt idx="15">
                  <c:v>Toluca</c:v>
                </c:pt>
                <c:pt idx="16">
                  <c:v>Juárez</c:v>
                </c:pt>
                <c:pt idx="17">
                  <c:v>Monterrey</c:v>
                </c:pt>
                <c:pt idx="18">
                  <c:v>Cancún</c:v>
                </c:pt>
                <c:pt idx="19">
                  <c:v>Chetumal</c:v>
                </c:pt>
                <c:pt idx="20">
                  <c:v>La Paz</c:v>
                </c:pt>
                <c:pt idx="21">
                  <c:v>Acapulco</c:v>
                </c:pt>
                <c:pt idx="22">
                  <c:v>Ensenada</c:v>
                </c:pt>
                <c:pt idx="23">
                  <c:v>Xalapa</c:v>
                </c:pt>
                <c:pt idx="24">
                  <c:v>León</c:v>
                </c:pt>
                <c:pt idx="25">
                  <c:v>Tijuana</c:v>
                </c:pt>
                <c:pt idx="26">
                  <c:v>Distrito Federal</c:v>
                </c:pt>
                <c:pt idx="27">
                  <c:v>Atizapán</c:v>
                </c:pt>
                <c:pt idx="28">
                  <c:v>Naucalpan</c:v>
                </c:pt>
                <c:pt idx="29">
                  <c:v>Aguascalientes</c:v>
                </c:pt>
                <c:pt idx="30">
                  <c:v>Puebla</c:v>
                </c:pt>
                <c:pt idx="31">
                  <c:v>Morelia</c:v>
                </c:pt>
              </c:strCache>
            </c:strRef>
          </c:cat>
          <c:val>
            <c:numRef>
              <c:f>'tg4.1 4.2'!$R$5:$R$36</c:f>
              <c:numCache>
                <c:formatCode>0.00</c:formatCode>
                <c:ptCount val="32"/>
                <c:pt idx="0">
                  <c:v>3.1804666666666668</c:v>
                </c:pt>
                <c:pt idx="1">
                  <c:v>3.692333333333333</c:v>
                </c:pt>
                <c:pt idx="2">
                  <c:v>0.30000000000000027</c:v>
                </c:pt>
                <c:pt idx="3">
                  <c:v>0</c:v>
                </c:pt>
                <c:pt idx="4">
                  <c:v>4.9209999999999994</c:v>
                </c:pt>
                <c:pt idx="5">
                  <c:v>0</c:v>
                </c:pt>
                <c:pt idx="6">
                  <c:v>4.6048000000000009</c:v>
                </c:pt>
                <c:pt idx="7">
                  <c:v>3.6235538196666668</c:v>
                </c:pt>
                <c:pt idx="8">
                  <c:v>3.78</c:v>
                </c:pt>
                <c:pt idx="9">
                  <c:v>0.14912369230769329</c:v>
                </c:pt>
                <c:pt idx="10">
                  <c:v>2.9435706666666661</c:v>
                </c:pt>
                <c:pt idx="11">
                  <c:v>1.1741970100000005</c:v>
                </c:pt>
                <c:pt idx="12">
                  <c:v>4.4130000000000003</c:v>
                </c:pt>
                <c:pt idx="13">
                  <c:v>8.4006000000000007</c:v>
                </c:pt>
                <c:pt idx="14">
                  <c:v>8.811412333333335</c:v>
                </c:pt>
                <c:pt idx="15">
                  <c:v>7.9525565000000018</c:v>
                </c:pt>
                <c:pt idx="16">
                  <c:v>5.45</c:v>
                </c:pt>
                <c:pt idx="17">
                  <c:v>7.3163833333333335</c:v>
                </c:pt>
                <c:pt idx="18">
                  <c:v>9.1896000000000004</c:v>
                </c:pt>
                <c:pt idx="19">
                  <c:v>9.1896000000000004</c:v>
                </c:pt>
                <c:pt idx="20">
                  <c:v>1.58</c:v>
                </c:pt>
                <c:pt idx="21">
                  <c:v>3.0325333333333333</c:v>
                </c:pt>
                <c:pt idx="22">
                  <c:v>13.666666666666668</c:v>
                </c:pt>
                <c:pt idx="23">
                  <c:v>2.9506666666666663</c:v>
                </c:pt>
                <c:pt idx="24">
                  <c:v>16.358000000000001</c:v>
                </c:pt>
                <c:pt idx="25">
                  <c:v>16.908333333333331</c:v>
                </c:pt>
                <c:pt idx="26">
                  <c:v>3.55</c:v>
                </c:pt>
                <c:pt idx="27">
                  <c:v>11.966180700000002</c:v>
                </c:pt>
                <c:pt idx="28">
                  <c:v>8.8723764333333328</c:v>
                </c:pt>
                <c:pt idx="29">
                  <c:v>5.0931000000000015</c:v>
                </c:pt>
                <c:pt idx="30">
                  <c:v>10.054154</c:v>
                </c:pt>
                <c:pt idx="31">
                  <c:v>2.9300000000000006</c:v>
                </c:pt>
              </c:numCache>
            </c:numRef>
          </c:val>
        </c:ser>
        <c:ser>
          <c:idx val="2"/>
          <c:order val="2"/>
          <c:tx>
            <c:strRef>
              <c:f>'tg4.1 4.2'!$S$4</c:f>
              <c:strCache>
                <c:ptCount val="1"/>
                <c:pt idx="0">
                  <c:v>Cuota sólo drenaje y/o saneamiento</c:v>
                </c:pt>
              </c:strCache>
            </c:strRef>
          </c:tx>
          <c:spPr>
            <a:solidFill>
              <a:srgbClr val="00C454"/>
            </a:solidFill>
          </c:spPr>
          <c:invertIfNegative val="0"/>
          <c:dPt>
            <c:idx val="31"/>
            <c:invertIfNegative val="0"/>
            <c:bubble3D val="0"/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'tg4.1 4.2'!$M$5:$M$36</c:f>
              <c:strCache>
                <c:ptCount val="32"/>
                <c:pt idx="0">
                  <c:v>Tula de Allende</c:v>
                </c:pt>
                <c:pt idx="1">
                  <c:v>Mexicali</c:v>
                </c:pt>
                <c:pt idx="2">
                  <c:v>Mérida</c:v>
                </c:pt>
                <c:pt idx="3">
                  <c:v>Tlaxcala</c:v>
                </c:pt>
                <c:pt idx="4">
                  <c:v>Oaxaca</c:v>
                </c:pt>
                <c:pt idx="5">
                  <c:v>Campeche</c:v>
                </c:pt>
                <c:pt idx="6">
                  <c:v>Delicias</c:v>
                </c:pt>
                <c:pt idx="7">
                  <c:v>San Juan del Río</c:v>
                </c:pt>
                <c:pt idx="8">
                  <c:v>Culiacán</c:v>
                </c:pt>
                <c:pt idx="9">
                  <c:v>Gómez Palacio</c:v>
                </c:pt>
                <c:pt idx="10">
                  <c:v>Hermosillo</c:v>
                </c:pt>
                <c:pt idx="11">
                  <c:v>Colima</c:v>
                </c:pt>
                <c:pt idx="12">
                  <c:v>Torreón</c:v>
                </c:pt>
                <c:pt idx="13">
                  <c:v>San Luis Potosí</c:v>
                </c:pt>
                <c:pt idx="14">
                  <c:v>Guadalajara</c:v>
                </c:pt>
                <c:pt idx="15">
                  <c:v>Toluca</c:v>
                </c:pt>
                <c:pt idx="16">
                  <c:v>Juárez</c:v>
                </c:pt>
                <c:pt idx="17">
                  <c:v>Monterrey</c:v>
                </c:pt>
                <c:pt idx="18">
                  <c:v>Cancún</c:v>
                </c:pt>
                <c:pt idx="19">
                  <c:v>Chetumal</c:v>
                </c:pt>
                <c:pt idx="20">
                  <c:v>La Paz</c:v>
                </c:pt>
                <c:pt idx="21">
                  <c:v>Acapulco</c:v>
                </c:pt>
                <c:pt idx="22">
                  <c:v>Ensenada</c:v>
                </c:pt>
                <c:pt idx="23">
                  <c:v>Xalapa</c:v>
                </c:pt>
                <c:pt idx="24">
                  <c:v>León</c:v>
                </c:pt>
                <c:pt idx="25">
                  <c:v>Tijuana</c:v>
                </c:pt>
                <c:pt idx="26">
                  <c:v>Distrito Federal</c:v>
                </c:pt>
                <c:pt idx="27">
                  <c:v>Atizapán</c:v>
                </c:pt>
                <c:pt idx="28">
                  <c:v>Naucalpan</c:v>
                </c:pt>
                <c:pt idx="29">
                  <c:v>Aguascalientes</c:v>
                </c:pt>
                <c:pt idx="30">
                  <c:v>Puebla</c:v>
                </c:pt>
                <c:pt idx="31">
                  <c:v>Morelia</c:v>
                </c:pt>
              </c:strCache>
            </c:strRef>
          </c:cat>
          <c:val>
            <c:numRef>
              <c:f>'tg4.1 4.2'!$S$5:$S$36</c:f>
              <c:numCache>
                <c:formatCode>0.00</c:formatCode>
                <c:ptCount val="32"/>
                <c:pt idx="0">
                  <c:v>0.12239999999999999</c:v>
                </c:pt>
                <c:pt idx="1">
                  <c:v>0</c:v>
                </c:pt>
                <c:pt idx="2">
                  <c:v>1.95</c:v>
                </c:pt>
                <c:pt idx="3">
                  <c:v>0.82901000000000002</c:v>
                </c:pt>
                <c:pt idx="4">
                  <c:v>0.57276666666666665</c:v>
                </c:pt>
                <c:pt idx="5">
                  <c:v>0</c:v>
                </c:pt>
                <c:pt idx="6">
                  <c:v>2.7129599999999998</c:v>
                </c:pt>
                <c:pt idx="7">
                  <c:v>2.2036850103333334</c:v>
                </c:pt>
                <c:pt idx="8">
                  <c:v>1.1599999999999999</c:v>
                </c:pt>
                <c:pt idx="9">
                  <c:v>0.6052930670769231</c:v>
                </c:pt>
                <c:pt idx="10">
                  <c:v>1.2753999999999999</c:v>
                </c:pt>
                <c:pt idx="11">
                  <c:v>2.0178956366666667</c:v>
                </c:pt>
                <c:pt idx="12">
                  <c:v>2.19</c:v>
                </c:pt>
                <c:pt idx="13">
                  <c:v>2.9925000000000002</c:v>
                </c:pt>
                <c:pt idx="14">
                  <c:v>0.49436666666666673</c:v>
                </c:pt>
                <c:pt idx="15">
                  <c:v>2.1680838000000002</c:v>
                </c:pt>
                <c:pt idx="16">
                  <c:v>7.48</c:v>
                </c:pt>
                <c:pt idx="17">
                  <c:v>1.7879659571013333</c:v>
                </c:pt>
                <c:pt idx="18">
                  <c:v>2.3208000000000002</c:v>
                </c:pt>
                <c:pt idx="19">
                  <c:v>2.3208000000000002</c:v>
                </c:pt>
                <c:pt idx="20">
                  <c:v>5.4</c:v>
                </c:pt>
                <c:pt idx="21">
                  <c:v>2.1548000000000003</c:v>
                </c:pt>
                <c:pt idx="22">
                  <c:v>0</c:v>
                </c:pt>
                <c:pt idx="23">
                  <c:v>3.0514666666666668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2.0095037000000002</c:v>
                </c:pt>
                <c:pt idx="28">
                  <c:v>1.1557057500000001</c:v>
                </c:pt>
                <c:pt idx="29">
                  <c:v>1.3895666666666668</c:v>
                </c:pt>
                <c:pt idx="30">
                  <c:v>3.4041540000000001</c:v>
                </c:pt>
                <c:pt idx="31">
                  <c:v>1.8136000000000003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235763456"/>
        <c:axId val="235764016"/>
      </c:barChart>
      <c:catAx>
        <c:axId val="235763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500"/>
            </a:pPr>
            <a:endParaRPr lang="es-MX"/>
          </a:p>
        </c:txPr>
        <c:crossAx val="235764016"/>
        <c:crosses val="autoZero"/>
        <c:auto val="1"/>
        <c:lblAlgn val="ctr"/>
        <c:lblOffset val="100"/>
        <c:noMultiLvlLbl val="0"/>
      </c:catAx>
      <c:valAx>
        <c:axId val="235764016"/>
        <c:scaling>
          <c:orientation val="minMax"/>
          <c:max val="2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500"/>
            </a:pPr>
            <a:endParaRPr lang="es-MX"/>
          </a:p>
        </c:txPr>
        <c:crossAx val="235763456"/>
        <c:crosses val="autoZero"/>
        <c:crossBetween val="between"/>
        <c:majorUnit val="2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64229571929626861"/>
          <c:y val="0.69468154663775616"/>
          <c:w val="0.28136989074135049"/>
          <c:h val="0.21992912592627772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oberana Texto" panose="02000000000000000000" pitchFamily="50" charset="0"/>
          <a:ea typeface="Calibri"/>
          <a:cs typeface="Calibri"/>
        </a:defRPr>
      </a:pPr>
      <a:endParaRPr lang="es-MX"/>
    </a:p>
  </c:txPr>
  <c:printSettings>
    <c:headerFooter/>
    <c:pageMargins b="0.74803149606299668" l="0.70866141732283983" r="0.70866141732283983" t="0.74803149606299668" header="0.31496062992126406" footer="0.31496062992126406"/>
    <c:pageSetup paperSize="142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74687255002216"/>
          <c:y val="3.2388930806429309E-2"/>
          <c:w val="0.73182547636090944"/>
          <c:h val="0.951113132570828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'tg4.3'!$E$5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007934"/>
            </a:solidFill>
          </c:spPr>
          <c:invertIfNegative val="0"/>
          <c:dLbls>
            <c:dLbl>
              <c:idx val="14"/>
              <c:layout>
                <c:manualLayout>
                  <c:x val="0"/>
                  <c:y val="6.1162075302829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6.116207530282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'tg4.3'!$B$6:$B$37</c:f>
              <c:strCache>
                <c:ptCount val="32"/>
                <c:pt idx="0">
                  <c:v>Aguascalientes</c:v>
                </c:pt>
                <c:pt idx="1">
                  <c:v>Morelia</c:v>
                </c:pt>
                <c:pt idx="2">
                  <c:v>Distrito Federal</c:v>
                </c:pt>
                <c:pt idx="3">
                  <c:v>Tijuana</c:v>
                </c:pt>
                <c:pt idx="4">
                  <c:v>León</c:v>
                </c:pt>
                <c:pt idx="5">
                  <c:v>Naucalpan</c:v>
                </c:pt>
                <c:pt idx="6">
                  <c:v>Atizapán</c:v>
                </c:pt>
                <c:pt idx="7">
                  <c:v>Ensenada</c:v>
                </c:pt>
                <c:pt idx="8">
                  <c:v>Puebla</c:v>
                </c:pt>
                <c:pt idx="9">
                  <c:v>Cancún</c:v>
                </c:pt>
                <c:pt idx="10">
                  <c:v>Chetumal</c:v>
                </c:pt>
                <c:pt idx="11">
                  <c:v>Acapulco</c:v>
                </c:pt>
                <c:pt idx="12">
                  <c:v>Monterrey</c:v>
                </c:pt>
                <c:pt idx="13">
                  <c:v>Toluca</c:v>
                </c:pt>
                <c:pt idx="14">
                  <c:v>Xalapa</c:v>
                </c:pt>
                <c:pt idx="15">
                  <c:v>Guadalajara</c:v>
                </c:pt>
                <c:pt idx="16">
                  <c:v>San Luis Potosí</c:v>
                </c:pt>
                <c:pt idx="17">
                  <c:v>La Paz</c:v>
                </c:pt>
                <c:pt idx="18">
                  <c:v>Juárez</c:v>
                </c:pt>
                <c:pt idx="19">
                  <c:v>Torreón</c:v>
                </c:pt>
                <c:pt idx="20">
                  <c:v>Gómez Palacio</c:v>
                </c:pt>
                <c:pt idx="21">
                  <c:v>Hermosillo</c:v>
                </c:pt>
                <c:pt idx="22">
                  <c:v>Campeche</c:v>
                </c:pt>
                <c:pt idx="23">
                  <c:v>Oaxaca</c:v>
                </c:pt>
                <c:pt idx="24">
                  <c:v>San Juan del Río</c:v>
                </c:pt>
                <c:pt idx="25">
                  <c:v>Culiacán</c:v>
                </c:pt>
                <c:pt idx="26">
                  <c:v>Tlaxcala</c:v>
                </c:pt>
                <c:pt idx="27">
                  <c:v>Delicias</c:v>
                </c:pt>
                <c:pt idx="28">
                  <c:v>Mexicali</c:v>
                </c:pt>
                <c:pt idx="29">
                  <c:v>Tula de Allende</c:v>
                </c:pt>
                <c:pt idx="30">
                  <c:v>Colima</c:v>
                </c:pt>
                <c:pt idx="31">
                  <c:v>Mérida</c:v>
                </c:pt>
              </c:strCache>
            </c:strRef>
          </c:cat>
          <c:val>
            <c:numRef>
              <c:f>'tg4.3'!$E$6:$E$37</c:f>
              <c:numCache>
                <c:formatCode>0.00</c:formatCode>
                <c:ptCount val="32"/>
                <c:pt idx="0">
                  <c:v>40.111333333333341</c:v>
                </c:pt>
                <c:pt idx="1">
                  <c:v>32.511333333333333</c:v>
                </c:pt>
                <c:pt idx="2">
                  <c:v>29.289499999999997</c:v>
                </c:pt>
                <c:pt idx="3">
                  <c:v>49.815000000000005</c:v>
                </c:pt>
                <c:pt idx="4">
                  <c:v>36.301333333333332</c:v>
                </c:pt>
                <c:pt idx="5">
                  <c:v>33.074717250000006</c:v>
                </c:pt>
                <c:pt idx="6">
                  <c:v>36.7010875</c:v>
                </c:pt>
                <c:pt idx="7">
                  <c:v>49.880333333333326</c:v>
                </c:pt>
                <c:pt idx="8">
                  <c:v>15.98</c:v>
                </c:pt>
                <c:pt idx="9">
                  <c:v>27.291</c:v>
                </c:pt>
                <c:pt idx="10">
                  <c:v>27.291</c:v>
                </c:pt>
                <c:pt idx="11">
                  <c:v>34.536666666666662</c:v>
                </c:pt>
                <c:pt idx="12">
                  <c:v>16.627000000000002</c:v>
                </c:pt>
                <c:pt idx="13">
                  <c:v>20.159822666666667</c:v>
                </c:pt>
                <c:pt idx="14">
                  <c:v>13.455666666666666</c:v>
                </c:pt>
                <c:pt idx="15">
                  <c:v>19.094000000000001</c:v>
                </c:pt>
                <c:pt idx="16">
                  <c:v>20.440000000000001</c:v>
                </c:pt>
                <c:pt idx="17">
                  <c:v>22</c:v>
                </c:pt>
                <c:pt idx="18">
                  <c:v>5.26</c:v>
                </c:pt>
                <c:pt idx="19">
                  <c:v>16.421666666666667</c:v>
                </c:pt>
                <c:pt idx="20">
                  <c:v>29.413666666666668</c:v>
                </c:pt>
                <c:pt idx="21">
                  <c:v>26.959666666666667</c:v>
                </c:pt>
                <c:pt idx="22">
                  <c:v>6.860666666666666</c:v>
                </c:pt>
                <c:pt idx="23">
                  <c:v>16.558333333333334</c:v>
                </c:pt>
                <c:pt idx="24">
                  <c:v>21.256666666666668</c:v>
                </c:pt>
                <c:pt idx="25">
                  <c:v>13.164999999999999</c:v>
                </c:pt>
                <c:pt idx="26">
                  <c:v>34.486125000000008</c:v>
                </c:pt>
                <c:pt idx="27">
                  <c:v>8.74</c:v>
                </c:pt>
                <c:pt idx="28">
                  <c:v>32.985666666666667</c:v>
                </c:pt>
                <c:pt idx="29">
                  <c:v>17.950333333333333</c:v>
                </c:pt>
                <c:pt idx="30">
                  <c:v>6.5697021400000004</c:v>
                </c:pt>
                <c:pt idx="31">
                  <c:v>5.7166666666666668</c:v>
                </c:pt>
              </c:numCache>
            </c:numRef>
          </c:val>
        </c:ser>
        <c:ser>
          <c:idx val="1"/>
          <c:order val="1"/>
          <c:tx>
            <c:strRef>
              <c:f>'tg4.3'!$D$5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rgbClr val="C3002F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'tg4.3'!$B$6:$B$37</c:f>
              <c:strCache>
                <c:ptCount val="32"/>
                <c:pt idx="0">
                  <c:v>Aguascalientes</c:v>
                </c:pt>
                <c:pt idx="1">
                  <c:v>Morelia</c:v>
                </c:pt>
                <c:pt idx="2">
                  <c:v>Distrito Federal</c:v>
                </c:pt>
                <c:pt idx="3">
                  <c:v>Tijuana</c:v>
                </c:pt>
                <c:pt idx="4">
                  <c:v>León</c:v>
                </c:pt>
                <c:pt idx="5">
                  <c:v>Naucalpan</c:v>
                </c:pt>
                <c:pt idx="6">
                  <c:v>Atizapán</c:v>
                </c:pt>
                <c:pt idx="7">
                  <c:v>Ensenada</c:v>
                </c:pt>
                <c:pt idx="8">
                  <c:v>Puebla</c:v>
                </c:pt>
                <c:pt idx="9">
                  <c:v>Cancún</c:v>
                </c:pt>
                <c:pt idx="10">
                  <c:v>Chetumal</c:v>
                </c:pt>
                <c:pt idx="11">
                  <c:v>Acapulco</c:v>
                </c:pt>
                <c:pt idx="12">
                  <c:v>Monterrey</c:v>
                </c:pt>
                <c:pt idx="13">
                  <c:v>Toluca</c:v>
                </c:pt>
                <c:pt idx="14">
                  <c:v>Xalapa</c:v>
                </c:pt>
                <c:pt idx="15">
                  <c:v>Guadalajara</c:v>
                </c:pt>
                <c:pt idx="16">
                  <c:v>San Luis Potosí</c:v>
                </c:pt>
                <c:pt idx="17">
                  <c:v>La Paz</c:v>
                </c:pt>
                <c:pt idx="18">
                  <c:v>Juárez</c:v>
                </c:pt>
                <c:pt idx="19">
                  <c:v>Torreón</c:v>
                </c:pt>
                <c:pt idx="20">
                  <c:v>Gómez Palacio</c:v>
                </c:pt>
                <c:pt idx="21">
                  <c:v>Hermosillo</c:v>
                </c:pt>
                <c:pt idx="22">
                  <c:v>Campeche</c:v>
                </c:pt>
                <c:pt idx="23">
                  <c:v>Oaxaca</c:v>
                </c:pt>
                <c:pt idx="24">
                  <c:v>San Juan del Río</c:v>
                </c:pt>
                <c:pt idx="25">
                  <c:v>Culiacán</c:v>
                </c:pt>
                <c:pt idx="26">
                  <c:v>Tlaxcala</c:v>
                </c:pt>
                <c:pt idx="27">
                  <c:v>Delicias</c:v>
                </c:pt>
                <c:pt idx="28">
                  <c:v>Mexicali</c:v>
                </c:pt>
                <c:pt idx="29">
                  <c:v>Tula de Allende</c:v>
                </c:pt>
                <c:pt idx="30">
                  <c:v>Colima</c:v>
                </c:pt>
                <c:pt idx="31">
                  <c:v>Mérida</c:v>
                </c:pt>
              </c:strCache>
            </c:strRef>
          </c:cat>
          <c:val>
            <c:numRef>
              <c:f>'tg4.3'!$D$6:$D$37</c:f>
              <c:numCache>
                <c:formatCode>0.00</c:formatCode>
                <c:ptCount val="32"/>
                <c:pt idx="0">
                  <c:v>31.199666666666666</c:v>
                </c:pt>
                <c:pt idx="1">
                  <c:v>23.569999999999997</c:v>
                </c:pt>
                <c:pt idx="2">
                  <c:v>29.122833333333332</c:v>
                </c:pt>
                <c:pt idx="3">
                  <c:v>49.815000000000005</c:v>
                </c:pt>
                <c:pt idx="4">
                  <c:v>33.386333333333333</c:v>
                </c:pt>
                <c:pt idx="5">
                  <c:v>31.613514900000002</c:v>
                </c:pt>
                <c:pt idx="6">
                  <c:v>36.7010875</c:v>
                </c:pt>
                <c:pt idx="7">
                  <c:v>49.880333333333326</c:v>
                </c:pt>
                <c:pt idx="8">
                  <c:v>15.98</c:v>
                </c:pt>
                <c:pt idx="9">
                  <c:v>17.270333333333333</c:v>
                </c:pt>
                <c:pt idx="10">
                  <c:v>17.270333333333333</c:v>
                </c:pt>
                <c:pt idx="11">
                  <c:v>28.780666666666665</c:v>
                </c:pt>
                <c:pt idx="12">
                  <c:v>16.627000000000002</c:v>
                </c:pt>
                <c:pt idx="13">
                  <c:v>20.159822666666667</c:v>
                </c:pt>
                <c:pt idx="14">
                  <c:v>11.971666666666666</c:v>
                </c:pt>
                <c:pt idx="15">
                  <c:v>18.454666666666665</c:v>
                </c:pt>
                <c:pt idx="16">
                  <c:v>14.65</c:v>
                </c:pt>
                <c:pt idx="17">
                  <c:v>18.440000000000001</c:v>
                </c:pt>
                <c:pt idx="18">
                  <c:v>4.75</c:v>
                </c:pt>
                <c:pt idx="19">
                  <c:v>16.327333333333332</c:v>
                </c:pt>
                <c:pt idx="20">
                  <c:v>21.875999999999998</c:v>
                </c:pt>
                <c:pt idx="21">
                  <c:v>26.959666666666667</c:v>
                </c:pt>
                <c:pt idx="22">
                  <c:v>6.860666666666666</c:v>
                </c:pt>
                <c:pt idx="23">
                  <c:v>12.388499999999999</c:v>
                </c:pt>
                <c:pt idx="24">
                  <c:v>13.060096</c:v>
                </c:pt>
                <c:pt idx="25">
                  <c:v>10.544999999999998</c:v>
                </c:pt>
                <c:pt idx="26">
                  <c:v>34.486125000000008</c:v>
                </c:pt>
                <c:pt idx="27">
                  <c:v>7.35</c:v>
                </c:pt>
                <c:pt idx="28">
                  <c:v>32.985666666666667</c:v>
                </c:pt>
                <c:pt idx="29">
                  <c:v>8.6193333333333353</c:v>
                </c:pt>
                <c:pt idx="30">
                  <c:v>6.5697021400000004</c:v>
                </c:pt>
                <c:pt idx="31">
                  <c:v>5.7166666666666668</c:v>
                </c:pt>
              </c:numCache>
            </c:numRef>
          </c:val>
        </c:ser>
        <c:ser>
          <c:idx val="0"/>
          <c:order val="2"/>
          <c:tx>
            <c:strRef>
              <c:f>'tg4.3'!$C$5</c:f>
              <c:strCache>
                <c:ptCount val="1"/>
                <c:pt idx="0">
                  <c:v>Doméstico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'tg4.3'!$B$6:$B$37</c:f>
              <c:strCache>
                <c:ptCount val="32"/>
                <c:pt idx="0">
                  <c:v>Aguascalientes</c:v>
                </c:pt>
                <c:pt idx="1">
                  <c:v>Morelia</c:v>
                </c:pt>
                <c:pt idx="2">
                  <c:v>Distrito Federal</c:v>
                </c:pt>
                <c:pt idx="3">
                  <c:v>Tijuana</c:v>
                </c:pt>
                <c:pt idx="4">
                  <c:v>León</c:v>
                </c:pt>
                <c:pt idx="5">
                  <c:v>Naucalpan</c:v>
                </c:pt>
                <c:pt idx="6">
                  <c:v>Atizapán</c:v>
                </c:pt>
                <c:pt idx="7">
                  <c:v>Ensenada</c:v>
                </c:pt>
                <c:pt idx="8">
                  <c:v>Puebla</c:v>
                </c:pt>
                <c:pt idx="9">
                  <c:v>Cancún</c:v>
                </c:pt>
                <c:pt idx="10">
                  <c:v>Chetumal</c:v>
                </c:pt>
                <c:pt idx="11">
                  <c:v>Acapulco</c:v>
                </c:pt>
                <c:pt idx="12">
                  <c:v>Monterrey</c:v>
                </c:pt>
                <c:pt idx="13">
                  <c:v>Toluca</c:v>
                </c:pt>
                <c:pt idx="14">
                  <c:v>Xalapa</c:v>
                </c:pt>
                <c:pt idx="15">
                  <c:v>Guadalajara</c:v>
                </c:pt>
                <c:pt idx="16">
                  <c:v>San Luis Potosí</c:v>
                </c:pt>
                <c:pt idx="17">
                  <c:v>La Paz</c:v>
                </c:pt>
                <c:pt idx="18">
                  <c:v>Juárez</c:v>
                </c:pt>
                <c:pt idx="19">
                  <c:v>Torreón</c:v>
                </c:pt>
                <c:pt idx="20">
                  <c:v>Gómez Palacio</c:v>
                </c:pt>
                <c:pt idx="21">
                  <c:v>Hermosillo</c:v>
                </c:pt>
                <c:pt idx="22">
                  <c:v>Campeche</c:v>
                </c:pt>
                <c:pt idx="23">
                  <c:v>Oaxaca</c:v>
                </c:pt>
                <c:pt idx="24">
                  <c:v>San Juan del Río</c:v>
                </c:pt>
                <c:pt idx="25">
                  <c:v>Culiacán</c:v>
                </c:pt>
                <c:pt idx="26">
                  <c:v>Tlaxcala</c:v>
                </c:pt>
                <c:pt idx="27">
                  <c:v>Delicias</c:v>
                </c:pt>
                <c:pt idx="28">
                  <c:v>Mexicali</c:v>
                </c:pt>
                <c:pt idx="29">
                  <c:v>Tula de Allende</c:v>
                </c:pt>
                <c:pt idx="30">
                  <c:v>Colima</c:v>
                </c:pt>
                <c:pt idx="31">
                  <c:v>Mérida</c:v>
                </c:pt>
              </c:strCache>
            </c:strRef>
          </c:cat>
          <c:val>
            <c:numRef>
              <c:f>'tg4.3'!$C$6:$C$37</c:f>
              <c:numCache>
                <c:formatCode>0.00</c:formatCode>
                <c:ptCount val="32"/>
                <c:pt idx="0">
                  <c:v>20.930999999999997</c:v>
                </c:pt>
                <c:pt idx="1">
                  <c:v>20.904333333333334</c:v>
                </c:pt>
                <c:pt idx="2">
                  <c:v>19.982000000000003</c:v>
                </c:pt>
                <c:pt idx="3">
                  <c:v>19.916</c:v>
                </c:pt>
                <c:pt idx="4">
                  <c:v>19.889666666666667</c:v>
                </c:pt>
                <c:pt idx="5">
                  <c:v>19.147593800000003</c:v>
                </c:pt>
                <c:pt idx="6">
                  <c:v>18.525946350000002</c:v>
                </c:pt>
                <c:pt idx="7">
                  <c:v>15.789666666666667</c:v>
                </c:pt>
                <c:pt idx="8">
                  <c:v>13.044154000000001</c:v>
                </c:pt>
                <c:pt idx="9">
                  <c:v>11.604000000000001</c:v>
                </c:pt>
                <c:pt idx="10">
                  <c:v>11.604000000000001</c:v>
                </c:pt>
                <c:pt idx="11">
                  <c:v>11.601666666666667</c:v>
                </c:pt>
                <c:pt idx="12">
                  <c:v>11.294066666666668</c:v>
                </c:pt>
                <c:pt idx="13">
                  <c:v>10.84569005</c:v>
                </c:pt>
                <c:pt idx="14">
                  <c:v>10.488333333333333</c:v>
                </c:pt>
                <c:pt idx="15">
                  <c:v>9.8873333333333342</c:v>
                </c:pt>
                <c:pt idx="16">
                  <c:v>9.19</c:v>
                </c:pt>
                <c:pt idx="17">
                  <c:v>8.98</c:v>
                </c:pt>
                <c:pt idx="18">
                  <c:v>8.7799999999999994</c:v>
                </c:pt>
                <c:pt idx="19">
                  <c:v>8.75</c:v>
                </c:pt>
                <c:pt idx="20">
                  <c:v>7.9482928000000008</c:v>
                </c:pt>
                <c:pt idx="21">
                  <c:v>7.2480000000000002</c:v>
                </c:pt>
                <c:pt idx="22">
                  <c:v>6.6756666666666673</c:v>
                </c:pt>
                <c:pt idx="23">
                  <c:v>6.3520000000000003</c:v>
                </c:pt>
                <c:pt idx="24">
                  <c:v>5.9559054333333332</c:v>
                </c:pt>
                <c:pt idx="25">
                  <c:v>5.8</c:v>
                </c:pt>
                <c:pt idx="26">
                  <c:v>5.5161050000000005</c:v>
                </c:pt>
                <c:pt idx="27">
                  <c:v>5.4</c:v>
                </c:pt>
                <c:pt idx="28">
                  <c:v>5.1133333333333333</c:v>
                </c:pt>
                <c:pt idx="29">
                  <c:v>4.9530000000000003</c:v>
                </c:pt>
                <c:pt idx="30">
                  <c:v>4.6606942199999999</c:v>
                </c:pt>
                <c:pt idx="31">
                  <c:v>3.9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35767936"/>
        <c:axId val="235768496"/>
      </c:barChart>
      <c:catAx>
        <c:axId val="235767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s-MX"/>
          </a:p>
        </c:txPr>
        <c:crossAx val="23576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68496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one"/>
        <c:crossAx val="235767936"/>
        <c:crosses val="autoZero"/>
        <c:crossBetween val="between"/>
        <c:majorUnit val="5"/>
        <c:minorUnit val="5"/>
      </c:valAx>
      <c:spPr>
        <a:noFill/>
      </c:spPr>
    </c:plotArea>
    <c:legend>
      <c:legendPos val="t"/>
      <c:layout>
        <c:manualLayout>
          <c:xMode val="edge"/>
          <c:yMode val="edge"/>
          <c:x val="0.7916309131208531"/>
          <c:y val="0.45738245617033491"/>
          <c:w val="0.1380038170535641"/>
          <c:h val="0.25014978110068536"/>
        </c:manualLayout>
      </c:layout>
      <c:overlay val="0"/>
      <c:txPr>
        <a:bodyPr/>
        <a:lstStyle/>
        <a:p>
          <a:pPr>
            <a:defRPr sz="18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Soberana Texto" panose="02000000000000000000" pitchFamily="50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31" r="0.7500000000000131" t="1" header="0" footer="0"/>
    <c:pageSetup paperSize="142"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 Ejercido_2014'!$C$3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Ejercido_2014'!$B$5:$B$28</c:f>
              <c:strCache>
                <c:ptCount val="24"/>
                <c:pt idx="0">
                  <c:v>Aguascalientes</c:v>
                </c:pt>
                <c:pt idx="1">
                  <c:v>Baja California</c:v>
                </c:pt>
                <c:pt idx="2">
                  <c:v>Campeche</c:v>
                </c:pt>
                <c:pt idx="3">
                  <c:v>Coahuila de Zaragoza</c:v>
                </c:pt>
                <c:pt idx="4">
                  <c:v>Colima</c:v>
                </c:pt>
                <c:pt idx="5">
                  <c:v>Distrito Federal</c:v>
                </c:pt>
                <c:pt idx="6">
                  <c:v>Durando</c:v>
                </c:pt>
                <c:pt idx="7">
                  <c:v>Guanajuato</c:v>
                </c:pt>
                <c:pt idx="8">
                  <c:v>Guerrero</c:v>
                </c:pt>
                <c:pt idx="9">
                  <c:v>Hidalgo</c:v>
                </c:pt>
                <c:pt idx="10">
                  <c:v>Jalisco</c:v>
                </c:pt>
                <c:pt idx="11">
                  <c:v>México</c:v>
                </c:pt>
                <c:pt idx="12">
                  <c:v>Nayarit</c:v>
                </c:pt>
                <c:pt idx="13">
                  <c:v>Nuevo León</c:v>
                </c:pt>
                <c:pt idx="14">
                  <c:v>Oaxaca</c:v>
                </c:pt>
                <c:pt idx="15">
                  <c:v>Puebla</c:v>
                </c:pt>
                <c:pt idx="16">
                  <c:v>Quintana Roo</c:v>
                </c:pt>
                <c:pt idx="17">
                  <c:v>San Luis Potosí</c:v>
                </c:pt>
                <c:pt idx="18">
                  <c:v>Sonora</c:v>
                </c:pt>
                <c:pt idx="19">
                  <c:v>Tabasco</c:v>
                </c:pt>
                <c:pt idx="20">
                  <c:v>Tamaulipas</c:v>
                </c:pt>
                <c:pt idx="21">
                  <c:v>Veracruz</c:v>
                </c:pt>
                <c:pt idx="22">
                  <c:v>Yucatán</c:v>
                </c:pt>
                <c:pt idx="23">
                  <c:v>Zacatecas</c:v>
                </c:pt>
              </c:strCache>
            </c:strRef>
          </c:cat>
          <c:val>
            <c:numRef>
              <c:f>'Gráf Ejercido_2014'!$C$5:$C$28</c:f>
              <c:numCache>
                <c:formatCode>#,##0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13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16</c:v>
                </c:pt>
                <c:pt idx="9">
                  <c:v>3</c:v>
                </c:pt>
                <c:pt idx="10">
                  <c:v>1</c:v>
                </c:pt>
                <c:pt idx="11">
                  <c:v>8</c:v>
                </c:pt>
                <c:pt idx="12">
                  <c:v>1</c:v>
                </c:pt>
                <c:pt idx="13">
                  <c:v>9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1</c:v>
                </c:pt>
                <c:pt idx="18">
                  <c:v>6</c:v>
                </c:pt>
                <c:pt idx="19">
                  <c:v>12</c:v>
                </c:pt>
                <c:pt idx="20">
                  <c:v>3</c:v>
                </c:pt>
                <c:pt idx="21">
                  <c:v>3</c:v>
                </c:pt>
                <c:pt idx="22">
                  <c:v>11</c:v>
                </c:pt>
                <c:pt idx="23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'Gráf Ejercido_2014'!$D$3</c:f>
              <c:strCache>
                <c:ptCount val="1"/>
                <c:pt idx="0">
                  <c:v>Estudios y Proyectos</c:v>
                </c:pt>
              </c:strCache>
            </c:strRef>
          </c:tx>
          <c:spPr>
            <a:solidFill>
              <a:srgbClr val="6FDED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Ejercido_2014'!$B$5:$B$28</c:f>
              <c:strCache>
                <c:ptCount val="24"/>
                <c:pt idx="0">
                  <c:v>Aguascalientes</c:v>
                </c:pt>
                <c:pt idx="1">
                  <c:v>Baja California</c:v>
                </c:pt>
                <c:pt idx="2">
                  <c:v>Campeche</c:v>
                </c:pt>
                <c:pt idx="3">
                  <c:v>Coahuila de Zaragoza</c:v>
                </c:pt>
                <c:pt idx="4">
                  <c:v>Colima</c:v>
                </c:pt>
                <c:pt idx="5">
                  <c:v>Distrito Federal</c:v>
                </c:pt>
                <c:pt idx="6">
                  <c:v>Durando</c:v>
                </c:pt>
                <c:pt idx="7">
                  <c:v>Guanajuato</c:v>
                </c:pt>
                <c:pt idx="8">
                  <c:v>Guerrero</c:v>
                </c:pt>
                <c:pt idx="9">
                  <c:v>Hidalgo</c:v>
                </c:pt>
                <c:pt idx="10">
                  <c:v>Jalisco</c:v>
                </c:pt>
                <c:pt idx="11">
                  <c:v>México</c:v>
                </c:pt>
                <c:pt idx="12">
                  <c:v>Nayarit</c:v>
                </c:pt>
                <c:pt idx="13">
                  <c:v>Nuevo León</c:v>
                </c:pt>
                <c:pt idx="14">
                  <c:v>Oaxaca</c:v>
                </c:pt>
                <c:pt idx="15">
                  <c:v>Puebla</c:v>
                </c:pt>
                <c:pt idx="16">
                  <c:v>Quintana Roo</c:v>
                </c:pt>
                <c:pt idx="17">
                  <c:v>San Luis Potosí</c:v>
                </c:pt>
                <c:pt idx="18">
                  <c:v>Sonora</c:v>
                </c:pt>
                <c:pt idx="19">
                  <c:v>Tabasco</c:v>
                </c:pt>
                <c:pt idx="20">
                  <c:v>Tamaulipas</c:v>
                </c:pt>
                <c:pt idx="21">
                  <c:v>Veracruz</c:v>
                </c:pt>
                <c:pt idx="22">
                  <c:v>Yucatán</c:v>
                </c:pt>
                <c:pt idx="23">
                  <c:v>Zacatecas</c:v>
                </c:pt>
              </c:strCache>
            </c:strRef>
          </c:cat>
          <c:val>
            <c:numRef>
              <c:f>'Gráf Ejercido_2014'!$D$5:$D$28</c:f>
              <c:numCache>
                <c:formatCode>#,##0</c:formatCode>
                <c:ptCount val="24"/>
                <c:pt idx="2">
                  <c:v>3</c:v>
                </c:pt>
                <c:pt idx="7">
                  <c:v>1</c:v>
                </c:pt>
                <c:pt idx="11">
                  <c:v>2</c:v>
                </c:pt>
                <c:pt idx="12">
                  <c:v>1</c:v>
                </c:pt>
                <c:pt idx="14">
                  <c:v>2</c:v>
                </c:pt>
                <c:pt idx="15">
                  <c:v>11</c:v>
                </c:pt>
                <c:pt idx="16">
                  <c:v>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697994784"/>
        <c:axId val="697995344"/>
      </c:barChart>
      <c:catAx>
        <c:axId val="6979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697995344"/>
        <c:crosses val="autoZero"/>
        <c:auto val="1"/>
        <c:lblAlgn val="ctr"/>
        <c:lblOffset val="100"/>
        <c:noMultiLvlLbl val="0"/>
      </c:catAx>
      <c:valAx>
        <c:axId val="69799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69799478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540585749439447"/>
          <c:y val="0.91791661883853559"/>
          <c:w val="0.28572230439765267"/>
          <c:h val="4.33785328385980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berana Texto" panose="02000000000000000000" pitchFamily="50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153368175445"/>
          <c:y val="4.3638866623453398E-2"/>
          <c:w val="0.85222307183232671"/>
          <c:h val="0.68160138422187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'g5.1'!$D$4</c:f>
              <c:strCache>
                <c:ptCount val="1"/>
                <c:pt idx="0">
                  <c:v>CONDONACIÓN</c:v>
                </c:pt>
              </c:strCache>
            </c:strRef>
          </c:tx>
          <c:spPr>
            <a:solidFill>
              <a:srgbClr val="663300"/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5"/>
              <c:layout>
                <c:manualLayout>
                  <c:x val="7.8988941548183249E-3"/>
                  <c:y val="-2.0028612303290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5797788309636651E-3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0"/>
                  <c:y val="0.54989384288747345"/>
                </c:manualLayout>
              </c:layout>
              <c:numFmt formatCode="#\ 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'g5.1'!$C$5:$C$35</c:f>
              <c:strCache>
                <c:ptCount val="31"/>
                <c:pt idx="0">
                  <c:v>Aguascalientes</c:v>
                </c:pt>
                <c:pt idx="1">
                  <c:v>Baja California Sur</c:v>
                </c:pt>
                <c:pt idx="2">
                  <c:v>Chihuahua</c:v>
                </c:pt>
                <c:pt idx="3">
                  <c:v>Coahuila</c:v>
                </c:pt>
                <c:pt idx="4">
                  <c:v>Colima</c:v>
                </c:pt>
                <c:pt idx="5">
                  <c:v>Durango</c:v>
                </c:pt>
                <c:pt idx="6">
                  <c:v>Guanajuato</c:v>
                </c:pt>
                <c:pt idx="7">
                  <c:v>Guerrero</c:v>
                </c:pt>
                <c:pt idx="8">
                  <c:v>Hidalgo</c:v>
                </c:pt>
                <c:pt idx="9">
                  <c:v>México</c:v>
                </c:pt>
                <c:pt idx="10">
                  <c:v>Michoacán</c:v>
                </c:pt>
                <c:pt idx="11">
                  <c:v>Nayarit</c:v>
                </c:pt>
                <c:pt idx="12">
                  <c:v>Puebla</c:v>
                </c:pt>
                <c:pt idx="13">
                  <c:v>Querétaro</c:v>
                </c:pt>
                <c:pt idx="14">
                  <c:v>Quintana Roo</c:v>
                </c:pt>
                <c:pt idx="15">
                  <c:v>San Luis Potosí</c:v>
                </c:pt>
                <c:pt idx="16">
                  <c:v>Tabasco</c:v>
                </c:pt>
                <c:pt idx="17">
                  <c:v>Tlaxcala</c:v>
                </c:pt>
                <c:pt idx="18">
                  <c:v>Zacatecas</c:v>
                </c:pt>
                <c:pt idx="19">
                  <c:v>Aguas del Valle de México</c:v>
                </c:pt>
                <c:pt idx="20">
                  <c:v>Balsas</c:v>
                </c:pt>
                <c:pt idx="21">
                  <c:v>Cuencas Centrales del Norte</c:v>
                </c:pt>
                <c:pt idx="22">
                  <c:v>Frontera Sur</c:v>
                </c:pt>
                <c:pt idx="23">
                  <c:v>Golfo Centro</c:v>
                </c:pt>
                <c:pt idx="24">
                  <c:v>Golfo Norte</c:v>
                </c:pt>
                <c:pt idx="25">
                  <c:v>Lerma Santiago Pacífico</c:v>
                </c:pt>
                <c:pt idx="26">
                  <c:v>Noroeste</c:v>
                </c:pt>
                <c:pt idx="27">
                  <c:v>Pacífico Norte</c:v>
                </c:pt>
                <c:pt idx="28">
                  <c:v>Pacífico Sur</c:v>
                </c:pt>
                <c:pt idx="29">
                  <c:v>Península de Baja California</c:v>
                </c:pt>
                <c:pt idx="30">
                  <c:v>Río Bravo</c:v>
                </c:pt>
              </c:strCache>
            </c:strRef>
          </c:cat>
          <c:val>
            <c:numRef>
              <c:f>'g5.1'!$D$5:$D$35</c:f>
              <c:numCache>
                <c:formatCode>###\ ##0_);\-\ ###\ ##0_)</c:formatCode>
                <c:ptCount val="31"/>
                <c:pt idx="0">
                  <c:v>839.32065299999999</c:v>
                </c:pt>
                <c:pt idx="1">
                  <c:v>1.4540729999999999</c:v>
                </c:pt>
                <c:pt idx="2">
                  <c:v>2382.5956542399999</c:v>
                </c:pt>
                <c:pt idx="3">
                  <c:v>3879.1972021800002</c:v>
                </c:pt>
                <c:pt idx="4">
                  <c:v>479.29258811</c:v>
                </c:pt>
                <c:pt idx="5">
                  <c:v>208.42698913999999</c:v>
                </c:pt>
                <c:pt idx="6">
                  <c:v>4805.4010965200023</c:v>
                </c:pt>
                <c:pt idx="7">
                  <c:v>5537.1270797899997</c:v>
                </c:pt>
                <c:pt idx="8">
                  <c:v>2612.22318554</c:v>
                </c:pt>
                <c:pt idx="9">
                  <c:v>1842.2836500999999</c:v>
                </c:pt>
                <c:pt idx="10">
                  <c:v>3588.52701458</c:v>
                </c:pt>
                <c:pt idx="11">
                  <c:v>162.40386881999999</c:v>
                </c:pt>
                <c:pt idx="12">
                  <c:v>2663.7807271499996</c:v>
                </c:pt>
                <c:pt idx="13">
                  <c:v>533.55644576999998</c:v>
                </c:pt>
                <c:pt idx="14">
                  <c:v>13.92325067</c:v>
                </c:pt>
                <c:pt idx="15">
                  <c:v>2808.2099843300002</c:v>
                </c:pt>
                <c:pt idx="16">
                  <c:v>17737.464220879996</c:v>
                </c:pt>
                <c:pt idx="17">
                  <c:v>6383.9352612920002</c:v>
                </c:pt>
                <c:pt idx="18">
                  <c:v>7664.7945087999997</c:v>
                </c:pt>
                <c:pt idx="19">
                  <c:v>13623.876823019998</c:v>
                </c:pt>
                <c:pt idx="20">
                  <c:v>938.52477356999987</c:v>
                </c:pt>
                <c:pt idx="21">
                  <c:v>1541.2142612199998</c:v>
                </c:pt>
                <c:pt idx="22">
                  <c:v>2302.7935472600002</c:v>
                </c:pt>
                <c:pt idx="23">
                  <c:v>3778.9963665999994</c:v>
                </c:pt>
                <c:pt idx="24">
                  <c:v>255.08960099999999</c:v>
                </c:pt>
                <c:pt idx="25">
                  <c:v>78566.103581809992</c:v>
                </c:pt>
                <c:pt idx="26">
                  <c:v>27203.244112260003</c:v>
                </c:pt>
                <c:pt idx="27">
                  <c:v>4.1476069999999998</c:v>
                </c:pt>
                <c:pt idx="28">
                  <c:v>30.785777759999998</c:v>
                </c:pt>
                <c:pt idx="29">
                  <c:v>676.30542625999999</c:v>
                </c:pt>
                <c:pt idx="30">
                  <c:v>767.40929728999993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235771856"/>
        <c:axId val="235772416"/>
      </c:barChart>
      <c:catAx>
        <c:axId val="23577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sz="11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r>
                  <a:rPr lang="en-US" sz="1100">
                    <a:solidFill>
                      <a:schemeClr val="accent6">
                        <a:lumMod val="50000"/>
                      </a:schemeClr>
                    </a:solidFill>
                  </a:rPr>
                  <a:t>Dirección Local / Organismo de Cuenca</a:t>
                </a:r>
              </a:p>
            </c:rich>
          </c:tx>
          <c:layout>
            <c:manualLayout>
              <c:xMode val="edge"/>
              <c:yMode val="edge"/>
              <c:x val="0.19512871734967832"/>
              <c:y val="0.9405103900229030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2700000"/>
          <a:lstStyle/>
          <a:p>
            <a:pPr>
              <a:defRPr sz="1200"/>
            </a:pPr>
            <a:endParaRPr lang="es-MX"/>
          </a:p>
        </c:txPr>
        <c:crossAx val="235772416"/>
        <c:crosses val="autoZero"/>
        <c:auto val="1"/>
        <c:lblAlgn val="ctr"/>
        <c:lblOffset val="100"/>
        <c:noMultiLvlLbl val="0"/>
      </c:catAx>
      <c:valAx>
        <c:axId val="235772416"/>
        <c:scaling>
          <c:orientation val="minMax"/>
          <c:max val="40000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235771856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 paperSize="125"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31928919389053E-2"/>
          <c:y val="2.8776978417266189E-2"/>
          <c:w val="0.92830340946317735"/>
          <c:h val="0.7632218962133284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 Ejercido_2014'!$G$3:$G$4</c:f>
              <c:strCache>
                <c:ptCount val="2"/>
                <c:pt idx="0">
                  <c:v>FEDERAL (Mill $)</c:v>
                </c:pt>
              </c:strCache>
            </c:strRef>
          </c:tx>
          <c:spPr>
            <a:solidFill>
              <a:srgbClr val="6FDEDB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4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5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6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7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8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9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0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1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2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3"/>
            <c:invertIfNegative val="0"/>
            <c:bubble3D val="0"/>
            <c:spPr>
              <a:solidFill>
                <a:srgbClr val="6FDE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spc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 Ejercido_2014'!$B$5:$B$28</c:f>
              <c:strCache>
                <c:ptCount val="24"/>
                <c:pt idx="0">
                  <c:v>Aguascalientes</c:v>
                </c:pt>
                <c:pt idx="1">
                  <c:v>Baja California</c:v>
                </c:pt>
                <c:pt idx="2">
                  <c:v>Campeche</c:v>
                </c:pt>
                <c:pt idx="3">
                  <c:v>Coahuila de Zaragoza</c:v>
                </c:pt>
                <c:pt idx="4">
                  <c:v>Colima</c:v>
                </c:pt>
                <c:pt idx="5">
                  <c:v>Distrito Federal</c:v>
                </c:pt>
                <c:pt idx="6">
                  <c:v>Durando</c:v>
                </c:pt>
                <c:pt idx="7">
                  <c:v>Guanajuato</c:v>
                </c:pt>
                <c:pt idx="8">
                  <c:v>Guerrero</c:v>
                </c:pt>
                <c:pt idx="9">
                  <c:v>Hidalgo</c:v>
                </c:pt>
                <c:pt idx="10">
                  <c:v>Jalisco</c:v>
                </c:pt>
                <c:pt idx="11">
                  <c:v>México</c:v>
                </c:pt>
                <c:pt idx="12">
                  <c:v>Nayarit</c:v>
                </c:pt>
                <c:pt idx="13">
                  <c:v>Nuevo León</c:v>
                </c:pt>
                <c:pt idx="14">
                  <c:v>Oaxaca</c:v>
                </c:pt>
                <c:pt idx="15">
                  <c:v>Puebla</c:v>
                </c:pt>
                <c:pt idx="16">
                  <c:v>Quintana Roo</c:v>
                </c:pt>
                <c:pt idx="17">
                  <c:v>San Luis Potosí</c:v>
                </c:pt>
                <c:pt idx="18">
                  <c:v>Sonora</c:v>
                </c:pt>
                <c:pt idx="19">
                  <c:v>Tabasco</c:v>
                </c:pt>
                <c:pt idx="20">
                  <c:v>Tamaulipas</c:v>
                </c:pt>
                <c:pt idx="21">
                  <c:v>Veracruz</c:v>
                </c:pt>
                <c:pt idx="22">
                  <c:v>Yucatán</c:v>
                </c:pt>
                <c:pt idx="23">
                  <c:v>Zacatecas</c:v>
                </c:pt>
              </c:strCache>
            </c:strRef>
          </c:cat>
          <c:val>
            <c:numRef>
              <c:f>'Gráf Ejercido_2014'!$G$5:$G$28</c:f>
              <c:numCache>
                <c:formatCode>#,##0.00</c:formatCode>
                <c:ptCount val="24"/>
                <c:pt idx="0">
                  <c:v>20.583333</c:v>
                </c:pt>
                <c:pt idx="1">
                  <c:v>4.7951390999999992</c:v>
                </c:pt>
                <c:pt idx="2">
                  <c:v>171.54331213</c:v>
                </c:pt>
                <c:pt idx="3">
                  <c:v>24.218109999999999</c:v>
                </c:pt>
                <c:pt idx="4">
                  <c:v>9.5378799799999996</c:v>
                </c:pt>
                <c:pt idx="5">
                  <c:v>77.655227139999994</c:v>
                </c:pt>
                <c:pt idx="6">
                  <c:v>10.978045</c:v>
                </c:pt>
                <c:pt idx="7">
                  <c:v>8.652774599999999</c:v>
                </c:pt>
                <c:pt idx="8">
                  <c:v>35.371005879999998</c:v>
                </c:pt>
                <c:pt idx="9">
                  <c:v>14.6900478</c:v>
                </c:pt>
                <c:pt idx="10">
                  <c:v>2.3947920599999999</c:v>
                </c:pt>
                <c:pt idx="11">
                  <c:v>26.859913650000003</c:v>
                </c:pt>
                <c:pt idx="12">
                  <c:v>2.5402522300000001</c:v>
                </c:pt>
                <c:pt idx="13">
                  <c:v>68.331000000000003</c:v>
                </c:pt>
                <c:pt idx="14">
                  <c:v>3.0734251000000001</c:v>
                </c:pt>
                <c:pt idx="15">
                  <c:v>57.522430300000003</c:v>
                </c:pt>
                <c:pt idx="16">
                  <c:v>35.791628439999997</c:v>
                </c:pt>
                <c:pt idx="17">
                  <c:v>12.910577419999999</c:v>
                </c:pt>
                <c:pt idx="18">
                  <c:v>16.7311464</c:v>
                </c:pt>
                <c:pt idx="19">
                  <c:v>16.868536969999997</c:v>
                </c:pt>
                <c:pt idx="20">
                  <c:v>16.973937060000001</c:v>
                </c:pt>
                <c:pt idx="21">
                  <c:v>3.2658575000000001</c:v>
                </c:pt>
                <c:pt idx="22">
                  <c:v>9.8768083100000013</c:v>
                </c:pt>
                <c:pt idx="23">
                  <c:v>13.557537219999999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58560432"/>
        <c:axId val="658560992"/>
      </c:barChart>
      <c:catAx>
        <c:axId val="65856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658560992"/>
        <c:crosses val="autoZero"/>
        <c:auto val="1"/>
        <c:lblAlgn val="ctr"/>
        <c:lblOffset val="100"/>
        <c:noMultiLvlLbl val="0"/>
      </c:catAx>
      <c:valAx>
        <c:axId val="658560992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berana Texto" panose="02000000000000000000" pitchFamily="50" charset="0"/>
                <a:ea typeface="+mn-ea"/>
                <a:cs typeface="+mn-cs"/>
              </a:defRPr>
            </a:pPr>
            <a:endParaRPr lang="es-MX"/>
          </a:p>
        </c:txPr>
        <c:crossAx val="65856043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39437027548177E-2"/>
          <c:y val="0.15989219258040507"/>
          <c:w val="0.94978419169721051"/>
          <c:h val="0.67605155325733535"/>
        </c:manualLayout>
      </c:layout>
      <c:ofPieChart>
        <c:ofPieType val="pie"/>
        <c:varyColors val="1"/>
        <c:ser>
          <c:idx val="0"/>
          <c:order val="0"/>
          <c:tx>
            <c:strRef>
              <c:f>gi_5!$B$30:$B$33</c:f>
              <c:strCache>
                <c:ptCount val="4"/>
                <c:pt idx="0">
                  <c:v>Agua residual colectada</c:v>
                </c:pt>
                <c:pt idx="1">
                  <c:v>Agua residual generada no colectada</c:v>
                </c:pt>
                <c:pt idx="2">
                  <c:v>Caudal tratado</c:v>
                </c:pt>
                <c:pt idx="3">
                  <c:v>Caudal no tratado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CC990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009999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9966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13933333333333334"/>
                  <c:y val="-4.27165354330708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3212688865859"/>
                  <c:y val="4.757942570611509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8072615899228471E-2"/>
                  <c:y val="0.188845070422535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363206283086691E-2"/>
                  <c:y val="-0.186560792576984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gi_5!$B$30:$B$33</c:f>
              <c:strCache>
                <c:ptCount val="4"/>
                <c:pt idx="0">
                  <c:v>Agua residual colectada</c:v>
                </c:pt>
                <c:pt idx="1">
                  <c:v>Agua residual generada no colectada</c:v>
                </c:pt>
                <c:pt idx="2">
                  <c:v>Caudal tratado</c:v>
                </c:pt>
                <c:pt idx="3">
                  <c:v>Caudal no tratado</c:v>
                </c:pt>
              </c:strCache>
            </c:strRef>
          </c:cat>
          <c:val>
            <c:numRef>
              <c:f>gi_5!$D$30:$D$33</c:f>
              <c:numCache>
                <c:formatCode>General</c:formatCode>
                <c:ptCount val="4"/>
                <c:pt idx="1">
                  <c:v>17.7</c:v>
                </c:pt>
                <c:pt idx="2">
                  <c:v>111.3</c:v>
                </c:pt>
                <c:pt idx="3">
                  <c:v>99.7</c:v>
                </c:pt>
              </c:numCache>
            </c:numRef>
          </c:val>
        </c:ser>
        <c:ser>
          <c:idx val="2"/>
          <c:order val="1"/>
          <c:tx>
            <c:strRef>
              <c:f>gi_5!$B$32:$B$33</c:f>
              <c:strCache>
                <c:ptCount val="2"/>
                <c:pt idx="0">
                  <c:v>Caudal tratado</c:v>
                </c:pt>
                <c:pt idx="1">
                  <c:v>Caudal no tratado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gi_5!$B$30:$B$33</c:f>
              <c:strCache>
                <c:ptCount val="4"/>
                <c:pt idx="0">
                  <c:v>Agua residual colectada</c:v>
                </c:pt>
                <c:pt idx="1">
                  <c:v>Agua residual generada no colectada</c:v>
                </c:pt>
                <c:pt idx="2">
                  <c:v>Caudal tratado</c:v>
                </c:pt>
                <c:pt idx="3">
                  <c:v>Caudal no tratado</c:v>
                </c:pt>
              </c:strCache>
            </c:strRef>
          </c:cat>
          <c:val>
            <c:numRef>
              <c:f>gi_5!$E$32:$E$33</c:f>
              <c:numCache>
                <c:formatCode>General</c:formatCode>
                <c:ptCount val="2"/>
                <c:pt idx="0">
                  <c:v>111.3</c:v>
                </c:pt>
                <c:pt idx="1">
                  <c:v>99.7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92"/>
        <c:secondPieSize val="69"/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landscape" horizontalDpi="1200" verticalDpi="1200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 Ejercido_2014'!$C$3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Ejercido_2014'!$B$5:$B$28</c:f>
              <c:strCache>
                <c:ptCount val="24"/>
                <c:pt idx="0">
                  <c:v>Aguascalientes</c:v>
                </c:pt>
                <c:pt idx="1">
                  <c:v>Baja California</c:v>
                </c:pt>
                <c:pt idx="2">
                  <c:v>Campeche</c:v>
                </c:pt>
                <c:pt idx="3">
                  <c:v>Coahuila de Zaragoza</c:v>
                </c:pt>
                <c:pt idx="4">
                  <c:v>Colima</c:v>
                </c:pt>
                <c:pt idx="5">
                  <c:v>Distrito Federal</c:v>
                </c:pt>
                <c:pt idx="6">
                  <c:v>Durando</c:v>
                </c:pt>
                <c:pt idx="7">
                  <c:v>Guanajuato</c:v>
                </c:pt>
                <c:pt idx="8">
                  <c:v>Guerrero</c:v>
                </c:pt>
                <c:pt idx="9">
                  <c:v>Hidalgo</c:v>
                </c:pt>
                <c:pt idx="10">
                  <c:v>Jalisco</c:v>
                </c:pt>
                <c:pt idx="11">
                  <c:v>México</c:v>
                </c:pt>
                <c:pt idx="12">
                  <c:v>Nayarit</c:v>
                </c:pt>
                <c:pt idx="13">
                  <c:v>Nuevo León</c:v>
                </c:pt>
                <c:pt idx="14">
                  <c:v>Oaxaca</c:v>
                </c:pt>
                <c:pt idx="15">
                  <c:v>Puebla</c:v>
                </c:pt>
                <c:pt idx="16">
                  <c:v>Quintana Roo</c:v>
                </c:pt>
                <c:pt idx="17">
                  <c:v>San Luis Potosí</c:v>
                </c:pt>
                <c:pt idx="18">
                  <c:v>Sonora</c:v>
                </c:pt>
                <c:pt idx="19">
                  <c:v>Tabasco</c:v>
                </c:pt>
                <c:pt idx="20">
                  <c:v>Tamaulipas</c:v>
                </c:pt>
                <c:pt idx="21">
                  <c:v>Veracruz</c:v>
                </c:pt>
                <c:pt idx="22">
                  <c:v>Yucatán</c:v>
                </c:pt>
                <c:pt idx="23">
                  <c:v>Zacatecas</c:v>
                </c:pt>
              </c:strCache>
            </c:strRef>
          </c:cat>
          <c:val>
            <c:numRef>
              <c:f>'Gráf Ejercido_2014'!$C$5:$C$28</c:f>
              <c:numCache>
                <c:formatCode>#,##0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13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16</c:v>
                </c:pt>
                <c:pt idx="9">
                  <c:v>3</c:v>
                </c:pt>
                <c:pt idx="10">
                  <c:v>1</c:v>
                </c:pt>
                <c:pt idx="11">
                  <c:v>8</c:v>
                </c:pt>
                <c:pt idx="12">
                  <c:v>1</c:v>
                </c:pt>
                <c:pt idx="13">
                  <c:v>9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1</c:v>
                </c:pt>
                <c:pt idx="18">
                  <c:v>6</c:v>
                </c:pt>
                <c:pt idx="19">
                  <c:v>12</c:v>
                </c:pt>
                <c:pt idx="20">
                  <c:v>3</c:v>
                </c:pt>
                <c:pt idx="21">
                  <c:v>3</c:v>
                </c:pt>
                <c:pt idx="22">
                  <c:v>11</c:v>
                </c:pt>
                <c:pt idx="23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'Gráf Ejercido_2014'!$D$3</c:f>
              <c:strCache>
                <c:ptCount val="1"/>
                <c:pt idx="0">
                  <c:v>Estudios y Proyectos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Ejercido_2014'!$B$5:$B$28</c:f>
              <c:strCache>
                <c:ptCount val="24"/>
                <c:pt idx="0">
                  <c:v>Aguascalientes</c:v>
                </c:pt>
                <c:pt idx="1">
                  <c:v>Baja California</c:v>
                </c:pt>
                <c:pt idx="2">
                  <c:v>Campeche</c:v>
                </c:pt>
                <c:pt idx="3">
                  <c:v>Coahuila de Zaragoza</c:v>
                </c:pt>
                <c:pt idx="4">
                  <c:v>Colima</c:v>
                </c:pt>
                <c:pt idx="5">
                  <c:v>Distrito Federal</c:v>
                </c:pt>
                <c:pt idx="6">
                  <c:v>Durando</c:v>
                </c:pt>
                <c:pt idx="7">
                  <c:v>Guanajuato</c:v>
                </c:pt>
                <c:pt idx="8">
                  <c:v>Guerrero</c:v>
                </c:pt>
                <c:pt idx="9">
                  <c:v>Hidalgo</c:v>
                </c:pt>
                <c:pt idx="10">
                  <c:v>Jalisco</c:v>
                </c:pt>
                <c:pt idx="11">
                  <c:v>México</c:v>
                </c:pt>
                <c:pt idx="12">
                  <c:v>Nayarit</c:v>
                </c:pt>
                <c:pt idx="13">
                  <c:v>Nuevo León</c:v>
                </c:pt>
                <c:pt idx="14">
                  <c:v>Oaxaca</c:v>
                </c:pt>
                <c:pt idx="15">
                  <c:v>Puebla</c:v>
                </c:pt>
                <c:pt idx="16">
                  <c:v>Quintana Roo</c:v>
                </c:pt>
                <c:pt idx="17">
                  <c:v>San Luis Potosí</c:v>
                </c:pt>
                <c:pt idx="18">
                  <c:v>Sonora</c:v>
                </c:pt>
                <c:pt idx="19">
                  <c:v>Tabasco</c:v>
                </c:pt>
                <c:pt idx="20">
                  <c:v>Tamaulipas</c:v>
                </c:pt>
                <c:pt idx="21">
                  <c:v>Veracruz</c:v>
                </c:pt>
                <c:pt idx="22">
                  <c:v>Yucatán</c:v>
                </c:pt>
                <c:pt idx="23">
                  <c:v>Zacatecas</c:v>
                </c:pt>
              </c:strCache>
            </c:strRef>
          </c:cat>
          <c:val>
            <c:numRef>
              <c:f>'Gráf Ejercido_2014'!$D$5:$D$28</c:f>
              <c:numCache>
                <c:formatCode>#,##0</c:formatCode>
                <c:ptCount val="24"/>
                <c:pt idx="2">
                  <c:v>3</c:v>
                </c:pt>
                <c:pt idx="7">
                  <c:v>1</c:v>
                </c:pt>
                <c:pt idx="11">
                  <c:v>2</c:v>
                </c:pt>
                <c:pt idx="12">
                  <c:v>1</c:v>
                </c:pt>
                <c:pt idx="14">
                  <c:v>2</c:v>
                </c:pt>
                <c:pt idx="15">
                  <c:v>11</c:v>
                </c:pt>
                <c:pt idx="16">
                  <c:v>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8563792"/>
        <c:axId val="658564352"/>
      </c:barChart>
      <c:catAx>
        <c:axId val="65856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8564352"/>
        <c:crosses val="autoZero"/>
        <c:auto val="1"/>
        <c:lblAlgn val="ctr"/>
        <c:lblOffset val="100"/>
        <c:noMultiLvlLbl val="0"/>
      </c:catAx>
      <c:valAx>
        <c:axId val="65856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856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7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2.3614847595431278E-5"/>
                  <c:y val="-4.86689231292131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943061480644436E-2"/>
                  <c:y val="-7.94265847164787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743459610924447E-2"/>
                  <c:y val="6.00883702486829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4784008132592304E-3"/>
                  <c:y val="-2.93901886364923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953723796366078E-3"/>
                  <c:y val="-1.5614909647085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6896189988922307E-3"/>
                  <c:y val="-0.134137894408882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88260176029934"/>
                      <c:h val="6.8021582733812938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1.5936253646934267E-2"/>
                  <c:y val="-8.28083045374724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3205193026931026E-2"/>
                  <c:y val="-1.06503143941539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8770915691237977E-3"/>
                  <c:y val="8.117913131034314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194058747326429E-3"/>
                  <c:y val="1.52505449893328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191024902716188E-3"/>
                  <c:y val="1.74468928793972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031714232270772E-2"/>
                  <c:y val="3.14375743499688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5.7128164956705259E-2"/>
                  <c:y val="5.30203081629183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5.4932224493545102E-2"/>
                  <c:y val="4.73758001472836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5.8856391014931134E-2"/>
                  <c:y val="4.40275024075228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5.3653858488236297E-2"/>
                  <c:y val="1.71568631129994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9397812773403323E-2"/>
                  <c:y val="5.00363960799862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5.014873140857393E-4"/>
                  <c:y val="2.75916274854131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5.1285214348206473E-2"/>
                  <c:y val="-6.183226647028965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3.1345406824146979E-2"/>
                  <c:y val="-1.99585056364357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6511882192823667E-2"/>
                  <c:y val="-2.16160142751940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2222222222222223E-2"/>
                  <c:y val="-8.30904095621141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2.4382810118866193E-3"/>
                  <c:y val="-0.142086330935251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5278765386034356E-18"/>
                  <c:y val="-0.161870503597122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 Ejercido_2014'!$B$5:$B$28</c:f>
              <c:strCache>
                <c:ptCount val="24"/>
                <c:pt idx="0">
                  <c:v>Aguascalientes</c:v>
                </c:pt>
                <c:pt idx="1">
                  <c:v>Baja California</c:v>
                </c:pt>
                <c:pt idx="2">
                  <c:v>Campeche</c:v>
                </c:pt>
                <c:pt idx="3">
                  <c:v>Coahuila de Zaragoza</c:v>
                </c:pt>
                <c:pt idx="4">
                  <c:v>Colima</c:v>
                </c:pt>
                <c:pt idx="5">
                  <c:v>Distrito Federal</c:v>
                </c:pt>
                <c:pt idx="6">
                  <c:v>Durando</c:v>
                </c:pt>
                <c:pt idx="7">
                  <c:v>Guanajuato</c:v>
                </c:pt>
                <c:pt idx="8">
                  <c:v>Guerrero</c:v>
                </c:pt>
                <c:pt idx="9">
                  <c:v>Hidalgo</c:v>
                </c:pt>
                <c:pt idx="10">
                  <c:v>Jalisco</c:v>
                </c:pt>
                <c:pt idx="11">
                  <c:v>México</c:v>
                </c:pt>
                <c:pt idx="12">
                  <c:v>Nayarit</c:v>
                </c:pt>
                <c:pt idx="13">
                  <c:v>Nuevo León</c:v>
                </c:pt>
                <c:pt idx="14">
                  <c:v>Oaxaca</c:v>
                </c:pt>
                <c:pt idx="15">
                  <c:v>Puebla</c:v>
                </c:pt>
                <c:pt idx="16">
                  <c:v>Quintana Roo</c:v>
                </c:pt>
                <c:pt idx="17">
                  <c:v>San Luis Potosí</c:v>
                </c:pt>
                <c:pt idx="18">
                  <c:v>Sonora</c:v>
                </c:pt>
                <c:pt idx="19">
                  <c:v>Tabasco</c:v>
                </c:pt>
                <c:pt idx="20">
                  <c:v>Tamaulipas</c:v>
                </c:pt>
                <c:pt idx="21">
                  <c:v>Veracruz</c:v>
                </c:pt>
                <c:pt idx="22">
                  <c:v>Yucatán</c:v>
                </c:pt>
                <c:pt idx="23">
                  <c:v>Zacatecas</c:v>
                </c:pt>
              </c:strCache>
            </c:strRef>
          </c:cat>
          <c:val>
            <c:numRef>
              <c:f>'Gráf Ejercido_2014'!$I$5:$I$28</c:f>
              <c:numCache>
                <c:formatCode>0.0%</c:formatCode>
                <c:ptCount val="24"/>
                <c:pt idx="0">
                  <c:v>3.0965291939947445E-2</c:v>
                </c:pt>
                <c:pt idx="1">
                  <c:v>7.213743377914395E-3</c:v>
                </c:pt>
                <c:pt idx="2">
                  <c:v>0.25806747335093777</c:v>
                </c:pt>
                <c:pt idx="3">
                  <c:v>3.6433402033760061E-2</c:v>
                </c:pt>
                <c:pt idx="4">
                  <c:v>1.4348659571745748E-2</c:v>
                </c:pt>
                <c:pt idx="5">
                  <c:v>0.11682348913332112</c:v>
                </c:pt>
                <c:pt idx="6">
                  <c:v>1.6515224640969484E-2</c:v>
                </c:pt>
                <c:pt idx="7">
                  <c:v>1.3017118830053518E-2</c:v>
                </c:pt>
                <c:pt idx="8">
                  <c:v>5.3211670009118424E-2</c:v>
                </c:pt>
                <c:pt idx="9">
                  <c:v>2.2099512199447131E-2</c:v>
                </c:pt>
                <c:pt idx="10">
                  <c:v>3.6026932700048207E-3</c:v>
                </c:pt>
                <c:pt idx="11">
                  <c:v>4.0407696248903391E-2</c:v>
                </c:pt>
                <c:pt idx="12">
                  <c:v>3.8215216118328613E-3</c:v>
                </c:pt>
                <c:pt idx="13">
                  <c:v>0.10279624604764198</c:v>
                </c:pt>
                <c:pt idx="14">
                  <c:v>4.6236197741669031E-3</c:v>
                </c:pt>
                <c:pt idx="15">
                  <c:v>8.6535977790126548E-2</c:v>
                </c:pt>
                <c:pt idx="16">
                  <c:v>5.3844448984560742E-2</c:v>
                </c:pt>
                <c:pt idx="17">
                  <c:v>1.9422500667097671E-2</c:v>
                </c:pt>
                <c:pt idx="18">
                  <c:v>2.5170113740374346E-2</c:v>
                </c:pt>
                <c:pt idx="19">
                  <c:v>2.5376802283471118E-2</c:v>
                </c:pt>
                <c:pt idx="20">
                  <c:v>2.5535364774654973E-2</c:v>
                </c:pt>
                <c:pt idx="21">
                  <c:v>4.9131125130107405E-3</c:v>
                </c:pt>
                <c:pt idx="22">
                  <c:v>1.4858538835962522E-2</c:v>
                </c:pt>
                <c:pt idx="23">
                  <c:v>2.0395778370976336E-2</c:v>
                </c:pt>
              </c:numCache>
            </c:numRef>
          </c:val>
        </c:ser>
        <c:dLbls>
          <c:dLblPos val="outEnd"/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69821320411872"/>
          <c:y val="4.0167038268070443E-2"/>
          <c:w val="0.65032177468201091"/>
          <c:h val="0.87835698208984625"/>
        </c:manualLayout>
      </c:layout>
      <c:pieChart>
        <c:varyColors val="1"/>
        <c:ser>
          <c:idx val="0"/>
          <c:order val="0"/>
          <c:tx>
            <c:strRef>
              <c:f>gi_6!$C$30</c:f>
              <c:strCache>
                <c:ptCount val="1"/>
              </c:strCache>
            </c:strRef>
          </c:tx>
          <c:spPr>
            <a:ln w="12700">
              <a:noFill/>
            </a:ln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270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20148748233393904"/>
                  <c:y val="-0.186147249598544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Soberana Texto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26647991116495"/>
                  <c:y val="-0.147245508145177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Soberana Texto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5318178376741368"/>
                  <c:y val="0.20346327281701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Soberana Texto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913461538461532"/>
                      <c:h val="0.24142865372350741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742147856517941E-2"/>
                  <c:y val="0.151814304461942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Soberana Texto" panose="02000000000000000000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gi_6!$B$31:$B$34</c:f>
              <c:strCache>
                <c:ptCount val="3"/>
                <c:pt idx="0">
                  <c:v>Reúso</c:v>
                </c:pt>
                <c:pt idx="1">
                  <c:v>Intercambio</c:v>
                </c:pt>
                <c:pt idx="2">
                  <c:v>Agua residual 
colectada sin reúso</c:v>
                </c:pt>
              </c:strCache>
            </c:strRef>
          </c:cat>
          <c:val>
            <c:numRef>
              <c:f>gi_6!$C$31:$C$34</c:f>
              <c:numCache>
                <c:formatCode>_-* #,##0.0_-;\-* #,##0.0_-;_-* "-"??_-;_-@_-</c:formatCode>
                <c:ptCount val="4"/>
                <c:pt idx="0">
                  <c:v>91.2</c:v>
                </c:pt>
                <c:pt idx="1">
                  <c:v>8.9</c:v>
                </c:pt>
                <c:pt idx="2">
                  <c:v>110.89999999999999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berana Sans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12416717141124"/>
          <c:y val="4.6338344070627535E-2"/>
          <c:w val="0.74218756309307488"/>
          <c:h val="0.93560614014157317"/>
        </c:manualLayout>
      </c:layout>
      <c:pieChart>
        <c:varyColors val="1"/>
        <c:ser>
          <c:idx val="0"/>
          <c:order val="0"/>
          <c:tx>
            <c:strRef>
              <c:f>gi_8!$C$30</c:f>
              <c:strCache>
                <c:ptCount val="1"/>
              </c:strCache>
            </c:strRef>
          </c:tx>
          <c:spPr>
            <a:ln w="12700">
              <a:noFill/>
            </a:ln>
          </c:spPr>
          <c:dPt>
            <c:idx val="0"/>
            <c:bubble3D val="0"/>
            <c:spPr>
              <a:solidFill>
                <a:srgbClr val="C00000"/>
              </a:solidFill>
              <a:ln w="1270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270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270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24635927720573403"/>
                  <c:y val="-0.106567088204883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936099333737125"/>
                  <c:y val="-0.104532569792412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625858065818695"/>
                  <c:y val="0.102616172978377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075484554815258"/>
                  <c:y val="0.1356525888809353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Soberana Texto" panose="02000000000000000000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gi_8!$B$31:$B$34</c:f>
              <c:strCache>
                <c:ptCount val="4"/>
                <c:pt idx="0">
                  <c:v>Federal</c:v>
                </c:pt>
                <c:pt idx="1">
                  <c:v>Estatal</c:v>
                </c:pt>
                <c:pt idx="2">
                  <c:v>Municipal</c:v>
                </c:pt>
                <c:pt idx="3">
                  <c:v>Crédito/ IP/Otros</c:v>
                </c:pt>
              </c:strCache>
            </c:strRef>
          </c:cat>
          <c:val>
            <c:numRef>
              <c:f>gi_8!$C$31:$C$34</c:f>
              <c:numCache>
                <c:formatCode>_-* #,##0.0_-;\-* #,##0.0_-;_-* "-"??_-;_-@_-</c:formatCode>
                <c:ptCount val="4"/>
                <c:pt idx="0">
                  <c:v>20.512399646674258</c:v>
                </c:pt>
                <c:pt idx="1">
                  <c:v>5.6203316344387781</c:v>
                </c:pt>
                <c:pt idx="2">
                  <c:v>3.2484056216683315</c:v>
                </c:pt>
                <c:pt idx="3">
                  <c:v>4.825050562947677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berana Sans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s-MX" sz="2000"/>
              <a:t>Total: 34.2</a:t>
            </a:r>
          </a:p>
        </c:rich>
      </c:tx>
      <c:layout>
        <c:manualLayout>
          <c:xMode val="edge"/>
          <c:yMode val="edge"/>
          <c:x val="0.35365143459631648"/>
          <c:y val="3.68296026933198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41359894115801"/>
          <c:y val="0.18743774440243302"/>
          <c:w val="0.63903944038143201"/>
          <c:h val="0.78167020447109792"/>
        </c:manualLayout>
      </c:layout>
      <c:pieChart>
        <c:varyColors val="1"/>
        <c:ser>
          <c:idx val="1"/>
          <c:order val="0"/>
          <c:spPr>
            <a:solidFill>
              <a:srgbClr val="C00000"/>
            </a:solidFill>
            <a:ln w="3175">
              <a:noFill/>
            </a:ln>
          </c:spPr>
          <c:dPt>
            <c:idx val="0"/>
            <c:bubble3D val="0"/>
            <c:spPr>
              <a:solidFill>
                <a:srgbClr val="C3002F"/>
              </a:solidFill>
              <a:ln w="3175">
                <a:noFill/>
              </a:ln>
            </c:spPr>
          </c:dPt>
          <c:dPt>
            <c:idx val="1"/>
            <c:bubble3D val="0"/>
            <c:spPr>
              <a:solidFill>
                <a:srgbClr val="007934"/>
              </a:solidFill>
              <a:ln w="3175">
                <a:noFill/>
              </a:ln>
            </c:spPr>
          </c:dPt>
          <c:dPt>
            <c:idx val="2"/>
            <c:bubble3D val="0"/>
            <c:spPr>
              <a:solidFill>
                <a:srgbClr val="5798DF"/>
              </a:solidFill>
              <a:ln w="3175">
                <a:noFill/>
              </a:ln>
            </c:spPr>
          </c:dPt>
          <c:dPt>
            <c:idx val="3"/>
            <c:bubble3D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-0.21796297934668279"/>
                  <c:y val="-0.11682527060194475"/>
                </c:manualLayout>
              </c:layout>
              <c:tx>
                <c:rich>
                  <a:bodyPr/>
                  <a:lstStyle/>
                  <a:p>
                    <a:fld id="{D6DA4932-3829-4007-AFD7-88D53190F225}" type="CATEGORYNAME">
                      <a:rPr lang="en-US"/>
                      <a:pPr/>
                      <a:t>[NOMBRE DE CATEGORÍA]</a:t>
                    </a:fld>
                    <a:endParaRPr lang="en-US"/>
                  </a:p>
                  <a:p>
                    <a:r>
                      <a:rPr lang="en-US" baseline="0"/>
                      <a:t> </a:t>
                    </a:r>
                    <a:fld id="{27C8DA1A-5147-49F7-8E6F-C38801B9717E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- </a:t>
                    </a:r>
                    <a:fld id="{DEB91C72-F7ED-45C1-9E1C-5CB8E9EA177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-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8753860823576829"/>
                  <c:y val="-0.10508470337875782"/>
                </c:manualLayout>
              </c:layout>
              <c:tx>
                <c:rich>
                  <a:bodyPr/>
                  <a:lstStyle/>
                  <a:p>
                    <a:fld id="{B805636D-9FA3-4D11-8B21-18DC2E104F2B}" type="CATEGORYNAME">
                      <a:rPr lang="en-US"/>
                      <a:pPr/>
                      <a:t>[NOMBRE DE CATEGORÍA]</a:t>
                    </a:fld>
                    <a:endParaRPr lang="en-US"/>
                  </a:p>
                  <a:p>
                    <a:r>
                      <a:rPr lang="en-US" baseline="0"/>
                      <a:t> </a:t>
                    </a:r>
                    <a:fld id="{7FF01577-CEB0-4B15-B780-A4B5B1F3B8B6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- </a:t>
                    </a:r>
                    <a:fld id="{C0B927EE-20DC-43E6-89AC-4D97DD0267DF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-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7058696314646063"/>
                  <c:y val="7.4806543209413406E-2"/>
                </c:manualLayout>
              </c:layout>
              <c:tx>
                <c:rich>
                  <a:bodyPr/>
                  <a:lstStyle/>
                  <a:p>
                    <a:fld id="{90BD2D56-A734-4910-B6A9-F3BC215FBEEB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 </a:t>
                    </a:r>
                  </a:p>
                  <a:p>
                    <a:fld id="{06598B8E-8B5F-4231-A4FE-D76FE20CF43A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- </a:t>
                    </a:r>
                    <a:fld id="{4D0EAD0A-0A07-499D-BF87-86CEB3E3AA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-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2915017645266252"/>
                  <c:y val="0.19597969969654572"/>
                </c:manualLayout>
              </c:layout>
              <c:tx>
                <c:rich>
                  <a:bodyPr/>
                  <a:lstStyle/>
                  <a:p>
                    <a:fld id="{F5159316-0BD3-4956-83F2-5E2A16D9055D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 </a:t>
                    </a:r>
                  </a:p>
                  <a:p>
                    <a:fld id="{4EB2BFFB-B558-4211-B0D9-8D97E19C690C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- </a:t>
                    </a:r>
                    <a:fld id="{44EABC38-6EA8-4CE8-9D87-D07B00DBEB8F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-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-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'g1.1'!$C$27:$F$28</c:f>
              <c:multiLvlStrCache>
                <c:ptCount val="4"/>
                <c:lvl>
                  <c:pt idx="0">
                    <c:v>20.51</c:v>
                  </c:pt>
                  <c:pt idx="1">
                    <c:v>5.62</c:v>
                  </c:pt>
                  <c:pt idx="2">
                    <c:v>3.25</c:v>
                  </c:pt>
                  <c:pt idx="3">
                    <c:v>4.83</c:v>
                  </c:pt>
                </c:lvl>
                <c:lvl>
                  <c:pt idx="0">
                    <c:v> Federal </c:v>
                  </c:pt>
                  <c:pt idx="1">
                    <c:v> Estatal </c:v>
                  </c:pt>
                  <c:pt idx="2">
                    <c:v> Municipal </c:v>
                  </c:pt>
                  <c:pt idx="3">
                    <c:v> Crédito/ IP/Otros </c:v>
                  </c:pt>
                </c:lvl>
              </c:multiLvlStrCache>
            </c:multiLvlStrRef>
          </c:cat>
          <c:val>
            <c:numRef>
              <c:f>'g1.1'!$C$28:$F$28</c:f>
              <c:numCache>
                <c:formatCode>0.00</c:formatCode>
                <c:ptCount val="4"/>
                <c:pt idx="0">
                  <c:v>20.512399646674258</c:v>
                </c:pt>
                <c:pt idx="1">
                  <c:v>5.6203316344387781</c:v>
                </c:pt>
                <c:pt idx="2">
                  <c:v>3.2484056216683315</c:v>
                </c:pt>
                <c:pt idx="3">
                  <c:v>4.825050562947677</c:v>
                </c:pt>
              </c:numCache>
            </c:numRef>
          </c:val>
        </c:ser>
        <c:ser>
          <c:idx val="0"/>
          <c:order val="1"/>
          <c:explosion val="1"/>
          <c:dPt>
            <c:idx val="0"/>
            <c:bubble3D val="0"/>
            <c:spPr>
              <a:solidFill>
                <a:srgbClr val="C3002F"/>
              </a:solidFill>
            </c:spPr>
          </c:dPt>
          <c:dPt>
            <c:idx val="1"/>
            <c:bubble3D val="0"/>
            <c:spPr>
              <a:solidFill>
                <a:srgbClr val="007934"/>
              </a:solidFill>
            </c:spPr>
          </c:dPt>
          <c:dPt>
            <c:idx val="2"/>
            <c:bubble3D val="0"/>
            <c:spPr>
              <a:solidFill>
                <a:srgbClr val="5798DF"/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0.24441698633824618"/>
                  <c:y val="-0.1344682340846892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66713776162594"/>
                  <c:y val="-8.372101693266560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704022253628553"/>
                  <c:y val="9.570430216844985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300" b="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285923233954726"/>
                  <c:y val="0.2048308522511431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3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#REF!</c:f>
              <c:strCache>
                <c:ptCount val="4"/>
                <c:pt idx="0">
                  <c:v>Federal</c:v>
                </c:pt>
                <c:pt idx="1">
                  <c:v>Estatal</c:v>
                </c:pt>
                <c:pt idx="2">
                  <c:v>Municipal</c:v>
                </c:pt>
                <c:pt idx="3">
                  <c:v>Crédito/ IP/Otros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"/>
                <c:pt idx="0">
                  <c:v>22.984411334662123</c:v>
                </c:pt>
                <c:pt idx="1">
                  <c:v>5.8805350367935452</c:v>
                </c:pt>
                <c:pt idx="2">
                  <c:v>3.2961235177104977</c:v>
                </c:pt>
                <c:pt idx="3">
                  <c:v>4.9520366670698692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28575">
      <a:noFill/>
    </a:ln>
  </c:spPr>
  <c:txPr>
    <a:bodyPr/>
    <a:lstStyle/>
    <a:p>
      <a:pPr>
        <a:defRPr>
          <a:latin typeface="Soberana Texto" panose="02000000000000000000" pitchFamily="50" charset="0"/>
        </a:defRPr>
      </a:pPr>
      <a:endParaRPr lang="es-MX"/>
    </a:p>
  </c:txPr>
  <c:printSettings>
    <c:headerFooter/>
    <c:pageMargins b="0.75" l="0.7" r="0.7" t="0.75" header="0.3" footer="0.3"/>
    <c:pageSetup paperSize="125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13959191633027E-2"/>
          <c:y val="2.5598623000896634E-2"/>
          <c:w val="0.89357641385516851"/>
          <c:h val="0.8132276633971887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'g1.2'!$P$3</c:f>
              <c:strCache>
                <c:ptCount val="1"/>
                <c:pt idx="0">
                  <c:v>Federal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'g1.2'!$O$4:$O$16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'g1.2'!$P$4:$P$16</c:f>
              <c:numCache>
                <c:formatCode>#,##0.0\ \ \ \ </c:formatCode>
                <c:ptCount val="13"/>
                <c:pt idx="0">
                  <c:v>2293</c:v>
                </c:pt>
                <c:pt idx="1">
                  <c:v>4237.6822999400001</c:v>
                </c:pt>
                <c:pt idx="2">
                  <c:v>4071.4475795640005</c:v>
                </c:pt>
                <c:pt idx="3">
                  <c:v>7085.2770266450079</c:v>
                </c:pt>
                <c:pt idx="4">
                  <c:v>5771.3962180547605</c:v>
                </c:pt>
                <c:pt idx="5">
                  <c:v>9432.6144038057009</c:v>
                </c:pt>
                <c:pt idx="6">
                  <c:v>12318.741223349318</c:v>
                </c:pt>
                <c:pt idx="7">
                  <c:v>14815.279643046</c:v>
                </c:pt>
                <c:pt idx="8">
                  <c:v>16965.852561830176</c:v>
                </c:pt>
                <c:pt idx="9">
                  <c:v>20197.792310273057</c:v>
                </c:pt>
                <c:pt idx="10">
                  <c:v>24661.561915373601</c:v>
                </c:pt>
                <c:pt idx="11">
                  <c:v>22984.411334662123</c:v>
                </c:pt>
                <c:pt idx="12">
                  <c:v>20512.399646674257</c:v>
                </c:pt>
              </c:numCache>
            </c:numRef>
          </c:val>
        </c:ser>
        <c:ser>
          <c:idx val="2"/>
          <c:order val="1"/>
          <c:tx>
            <c:strRef>
              <c:f>'g1.2'!$Q$3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'g1.2'!$O$4:$O$16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'g1.2'!$Q$4:$Q$16</c:f>
              <c:numCache>
                <c:formatCode>#,##0.0\ \ \ \ </c:formatCode>
                <c:ptCount val="13"/>
                <c:pt idx="0">
                  <c:v>1146</c:v>
                </c:pt>
                <c:pt idx="1">
                  <c:v>2147.5491737686311</c:v>
                </c:pt>
                <c:pt idx="2">
                  <c:v>3035.4075303776663</c:v>
                </c:pt>
                <c:pt idx="3">
                  <c:v>4988.4086592830499</c:v>
                </c:pt>
                <c:pt idx="4">
                  <c:v>2699.2173367951941</c:v>
                </c:pt>
                <c:pt idx="5">
                  <c:v>4140.4379262282173</c:v>
                </c:pt>
                <c:pt idx="6">
                  <c:v>6279.1612472628185</c:v>
                </c:pt>
                <c:pt idx="7">
                  <c:v>5596.2922273299355</c:v>
                </c:pt>
                <c:pt idx="8">
                  <c:v>5318.1329820285446</c:v>
                </c:pt>
                <c:pt idx="9">
                  <c:v>7187.6791061526683</c:v>
                </c:pt>
                <c:pt idx="10">
                  <c:v>6861.851237961002</c:v>
                </c:pt>
                <c:pt idx="11">
                  <c:v>5880.5350367935453</c:v>
                </c:pt>
                <c:pt idx="12">
                  <c:v>5620.3316344387786</c:v>
                </c:pt>
              </c:numCache>
            </c:numRef>
          </c:val>
        </c:ser>
        <c:ser>
          <c:idx val="3"/>
          <c:order val="2"/>
          <c:tx>
            <c:strRef>
              <c:f>'g1.2'!$R$3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5196209790109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'g1.2'!$O$4:$O$16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'g1.2'!$R$4:$R$16</c:f>
              <c:numCache>
                <c:formatCode>#,##0.0\ \ \ \ </c:formatCode>
                <c:ptCount val="13"/>
                <c:pt idx="0">
                  <c:v>695</c:v>
                </c:pt>
                <c:pt idx="1">
                  <c:v>1926.7617790868337</c:v>
                </c:pt>
                <c:pt idx="2">
                  <c:v>1386.462534168094</c:v>
                </c:pt>
                <c:pt idx="3">
                  <c:v>2917.7999596649224</c:v>
                </c:pt>
                <c:pt idx="4">
                  <c:v>2817.3939391910171</c:v>
                </c:pt>
                <c:pt idx="5">
                  <c:v>2714.1753860010426</c:v>
                </c:pt>
                <c:pt idx="6">
                  <c:v>3237.167335840531</c:v>
                </c:pt>
                <c:pt idx="7">
                  <c:v>3642.5786518454997</c:v>
                </c:pt>
                <c:pt idx="8">
                  <c:v>3729.2382026420423</c:v>
                </c:pt>
                <c:pt idx="9">
                  <c:v>3975.3017407573302</c:v>
                </c:pt>
                <c:pt idx="10">
                  <c:v>2913.721863077692</c:v>
                </c:pt>
                <c:pt idx="11">
                  <c:v>3296.1235177104977</c:v>
                </c:pt>
                <c:pt idx="12">
                  <c:v>3248.4056216683316</c:v>
                </c:pt>
              </c:numCache>
            </c:numRef>
          </c:val>
        </c:ser>
        <c:ser>
          <c:idx val="4"/>
          <c:order val="3"/>
          <c:tx>
            <c:strRef>
              <c:f>'g1.2'!$S$3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00793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'g1.2'!$O$4:$O$16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'g1.2'!$S$4:$S$16</c:f>
              <c:numCache>
                <c:formatCode>#,##0.0\ \ \ \ </c:formatCode>
                <c:ptCount val="13"/>
                <c:pt idx="0">
                  <c:v>6285</c:v>
                </c:pt>
                <c:pt idx="1">
                  <c:v>4121.4896577</c:v>
                </c:pt>
                <c:pt idx="2">
                  <c:v>4996.0458591836723</c:v>
                </c:pt>
                <c:pt idx="3">
                  <c:v>6615.8627616949598</c:v>
                </c:pt>
                <c:pt idx="4">
                  <c:v>4440.5147086100005</c:v>
                </c:pt>
                <c:pt idx="5">
                  <c:v>5230.1596738640355</c:v>
                </c:pt>
                <c:pt idx="6">
                  <c:v>4484.7309449354952</c:v>
                </c:pt>
                <c:pt idx="7">
                  <c:v>6192.8062995294667</c:v>
                </c:pt>
                <c:pt idx="8">
                  <c:v>5487.8126719866905</c:v>
                </c:pt>
                <c:pt idx="9">
                  <c:v>6114.1727888010309</c:v>
                </c:pt>
                <c:pt idx="10">
                  <c:v>6065.0786565267254</c:v>
                </c:pt>
                <c:pt idx="11">
                  <c:v>4952.0366670698695</c:v>
                </c:pt>
                <c:pt idx="12">
                  <c:v>4825.0505629476766</c:v>
                </c:pt>
              </c:numCache>
            </c:numRef>
          </c:val>
        </c:ser>
        <c:ser>
          <c:idx val="0"/>
          <c:order val="4"/>
          <c:tx>
            <c:strRef>
              <c:f>'g1.2'!$T$3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</c:spPr>
          <c:invertIfNegative val="0"/>
          <c:dLbls>
            <c:dLbl>
              <c:idx val="0"/>
              <c:layout>
                <c:manualLayout>
                  <c:x val="-9.2526415563088937E-3"/>
                  <c:y val="6.140313531287174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9308356196933268E-3"/>
                  <c:y val="7.7785564729407106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9308356196933268E-3"/>
                  <c:y val="8.6372199412613232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2526415563088816E-3"/>
                  <c:y val="0.15238987106233037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574447492924435E-2"/>
                  <c:y val="0.10458167590297987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252641556308833E-3"/>
                  <c:y val="0.15165828763253861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2526415563088816E-3"/>
                  <c:y val="0.19071285246116995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2526415563088816E-3"/>
                  <c:y val="0.22264951019533621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9308356196933268E-3"/>
                  <c:y val="0.23064114685868323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1032878933920841E-3"/>
                  <c:y val="0.18927957452080851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1032878933920841E-3"/>
                  <c:y val="0.14004244574075084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746899766623289E-2"/>
                  <c:y val="0.19737165185456396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1746899766623194E-2"/>
                  <c:y val="0.24465140397115998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'g1.2'!$O$4:$O$16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'g1.2'!$T$4:$T$16</c:f>
              <c:numCache>
                <c:formatCode>#,##0.0\ \ \ \ </c:formatCode>
                <c:ptCount val="13"/>
                <c:pt idx="0">
                  <c:v>10419</c:v>
                </c:pt>
                <c:pt idx="1">
                  <c:v>12433.482910495464</c:v>
                </c:pt>
                <c:pt idx="2">
                  <c:v>13489.363503293433</c:v>
                </c:pt>
                <c:pt idx="3">
                  <c:v>21607.34840728794</c:v>
                </c:pt>
                <c:pt idx="4">
                  <c:v>15728.522202650973</c:v>
                </c:pt>
                <c:pt idx="5">
                  <c:v>21517.387389898999</c:v>
                </c:pt>
                <c:pt idx="6">
                  <c:v>26319.80075138816</c:v>
                </c:pt>
                <c:pt idx="7">
                  <c:v>30246.9568217509</c:v>
                </c:pt>
                <c:pt idx="8">
                  <c:v>31501.036418487449</c:v>
                </c:pt>
                <c:pt idx="9">
                  <c:v>37474.945945984087</c:v>
                </c:pt>
                <c:pt idx="10">
                  <c:v>40502.213672938997</c:v>
                </c:pt>
                <c:pt idx="11">
                  <c:v>37113.106556236038</c:v>
                </c:pt>
                <c:pt idx="12">
                  <c:v>34206.187465729046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6830368"/>
        <c:axId val="196830928"/>
      </c:barChart>
      <c:catAx>
        <c:axId val="19683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s-MX"/>
          </a:p>
        </c:txPr>
        <c:crossAx val="19683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83092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000"/>
                </a:pPr>
                <a:r>
                  <a:rPr lang="es-MX" sz="1000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2.1805120173612469E-2"/>
              <c:y val="0.2871034984852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s-MX"/>
          </a:p>
        </c:txPr>
        <c:crossAx val="196830368"/>
        <c:crosses val="autoZero"/>
        <c:crossBetween val="between"/>
        <c:majorUnit val="10000"/>
        <c:minorUnit val="50"/>
        <c:dispUnits>
          <c:builtInUnit val="thousands"/>
        </c:dispUnits>
      </c:valAx>
      <c:spPr>
        <a:noFill/>
        <a:ln w="6350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  <a:scene3d>
          <a:camera prst="orthographicFront"/>
          <a:lightRig rig="threePt" dir="t"/>
        </a:scene3d>
        <a:sp3d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5292138166833708"/>
          <c:y val="0.93604381547119608"/>
          <c:w val="0.72030205298039562"/>
          <c:h val="5.6034475370380303E-2"/>
        </c:manualLayout>
      </c:layout>
      <c:overlay val="0"/>
      <c:txPr>
        <a:bodyPr anchor="t" anchorCtr="0"/>
        <a:lstStyle/>
        <a:p>
          <a:pPr>
            <a:defRPr sz="1000"/>
          </a:pPr>
          <a:endParaRPr lang="es-MX"/>
        </a:p>
      </c:txPr>
    </c:legend>
    <c:plotVisOnly val="1"/>
    <c:dispBlanksAs val="zero"/>
    <c:showDLblsOverMax val="0"/>
  </c:chart>
  <c:spPr>
    <a:noFill/>
    <a:ln w="28575" cap="sq">
      <a:noFill/>
      <a:bevel/>
    </a:ln>
  </c:spPr>
  <c:txPr>
    <a:bodyPr/>
    <a:lstStyle/>
    <a:p>
      <a:pPr algn="ctr">
        <a:defRPr lang="es-MX" sz="1000" b="0" i="0" u="none" strike="noStrike" kern="1200" baseline="0">
          <a:solidFill>
            <a:sysClr val="windowText" lastClr="000000"/>
          </a:solidFill>
          <a:latin typeface="Soberana Texto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0.59055118110232607" l="0.39370078740157488" r="0.39370078740157488" t="0.59055118110232607" header="0" footer="0"/>
    <c:pageSetup paperSize="125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37202363981187E-2"/>
          <c:y val="3.8467528241903554E-2"/>
          <c:w val="0.91754229183597691"/>
          <c:h val="0.80058664550657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'g1.3'!$D$28</c:f>
              <c:strCache>
                <c:ptCount val="1"/>
                <c:pt idx="0">
                  <c:v>Agua potable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'g1.3'!$C$29:$C$41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'g1.3'!$D$29:$D$41</c:f>
              <c:numCache>
                <c:formatCode>_-* #,##0.0_-;\-* #,##0.0_-;_-* "-"??_-;_-@_-</c:formatCode>
                <c:ptCount val="13"/>
                <c:pt idx="0">
                  <c:v>3567.499684589603</c:v>
                </c:pt>
                <c:pt idx="1">
                  <c:v>5180.6465285935956</c:v>
                </c:pt>
                <c:pt idx="2">
                  <c:v>5352.8321552772168</c:v>
                </c:pt>
                <c:pt idx="3">
                  <c:v>8392.1632700761584</c:v>
                </c:pt>
                <c:pt idx="4">
                  <c:v>5444.9999128572999</c:v>
                </c:pt>
                <c:pt idx="5">
                  <c:v>9345.3241789021522</c:v>
                </c:pt>
                <c:pt idx="6">
                  <c:v>10497.04424730292</c:v>
                </c:pt>
                <c:pt idx="7">
                  <c:v>9960.8968044301491</c:v>
                </c:pt>
                <c:pt idx="8">
                  <c:v>9158.974495809558</c:v>
                </c:pt>
                <c:pt idx="9">
                  <c:v>9044.1471522471293</c:v>
                </c:pt>
                <c:pt idx="10">
                  <c:v>10880.908725065075</c:v>
                </c:pt>
                <c:pt idx="11">
                  <c:v>10624.3</c:v>
                </c:pt>
                <c:pt idx="12">
                  <c:v>10355.932754033598</c:v>
                </c:pt>
              </c:numCache>
            </c:numRef>
          </c:val>
        </c:ser>
        <c:ser>
          <c:idx val="2"/>
          <c:order val="1"/>
          <c:tx>
            <c:strRef>
              <c:f>'g1.3'!$E$28</c:f>
              <c:strCache>
                <c:ptCount val="1"/>
                <c:pt idx="0">
                  <c:v>Alcantarillado</c:v>
                </c:pt>
              </c:strCache>
            </c:strRef>
          </c:tx>
          <c:spPr>
            <a:solidFill>
              <a:srgbClr val="00793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'g1.3'!$C$29:$C$41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'g1.3'!$E$29:$E$41</c:f>
              <c:numCache>
                <c:formatCode>_-* #,##0.0_-;\-* #,##0.0_-;_-* "-"??_-;_-@_-</c:formatCode>
                <c:ptCount val="13"/>
                <c:pt idx="0">
                  <c:v>4041.5900523086689</c:v>
                </c:pt>
                <c:pt idx="1">
                  <c:v>4932.4922395030108</c:v>
                </c:pt>
                <c:pt idx="2">
                  <c:v>5442.4767281186987</c:v>
                </c:pt>
                <c:pt idx="3">
                  <c:v>8237.7925889673297</c:v>
                </c:pt>
                <c:pt idx="4">
                  <c:v>5823.1506121260281</c:v>
                </c:pt>
                <c:pt idx="5">
                  <c:v>7420.6662937609199</c:v>
                </c:pt>
                <c:pt idx="6">
                  <c:v>9356.8875658086199</c:v>
                </c:pt>
                <c:pt idx="7">
                  <c:v>10847.924040782276</c:v>
                </c:pt>
                <c:pt idx="8">
                  <c:v>12373.212538566188</c:v>
                </c:pt>
                <c:pt idx="9">
                  <c:v>13961.406478129215</c:v>
                </c:pt>
                <c:pt idx="10">
                  <c:v>7401.2502696592619</c:v>
                </c:pt>
                <c:pt idx="11">
                  <c:v>12785.1</c:v>
                </c:pt>
                <c:pt idx="12">
                  <c:v>10018.358966389698</c:v>
                </c:pt>
              </c:numCache>
            </c:numRef>
          </c:val>
        </c:ser>
        <c:ser>
          <c:idx val="3"/>
          <c:order val="2"/>
          <c:tx>
            <c:strRef>
              <c:f>'g1.3'!$F$28</c:f>
              <c:strCache>
                <c:ptCount val="1"/>
                <c:pt idx="0">
                  <c:v>Saneamiento</c:v>
                </c:pt>
              </c:strCache>
            </c:strRef>
          </c:tx>
          <c:spPr>
            <a:solidFill>
              <a:srgbClr val="9848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'g1.3'!$C$29:$C$41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'g1.3'!$F$29:$F$41</c:f>
              <c:numCache>
                <c:formatCode>_-* #,##0.0_-;\-* #,##0.0_-;_-* "-"??_-;_-@_-</c:formatCode>
                <c:ptCount val="13"/>
                <c:pt idx="0">
                  <c:v>1531.5608709995095</c:v>
                </c:pt>
                <c:pt idx="1">
                  <c:v>1209.3019454248572</c:v>
                </c:pt>
                <c:pt idx="2">
                  <c:v>1538.959612958851</c:v>
                </c:pt>
                <c:pt idx="3">
                  <c:v>3266.8239101321451</c:v>
                </c:pt>
                <c:pt idx="4">
                  <c:v>1821.290848804</c:v>
                </c:pt>
                <c:pt idx="5">
                  <c:v>1735.242491288257</c:v>
                </c:pt>
                <c:pt idx="6">
                  <c:v>2312.15971379136</c:v>
                </c:pt>
                <c:pt idx="7">
                  <c:v>2277.607960834293</c:v>
                </c:pt>
                <c:pt idx="8">
                  <c:v>2855.4401140384261</c:v>
                </c:pt>
                <c:pt idx="9">
                  <c:v>7707.2470862831578</c:v>
                </c:pt>
                <c:pt idx="10">
                  <c:v>15913.188985958723</c:v>
                </c:pt>
                <c:pt idx="11">
                  <c:v>7421</c:v>
                </c:pt>
                <c:pt idx="12">
                  <c:v>5576.3001990621615</c:v>
                </c:pt>
              </c:numCache>
            </c:numRef>
          </c:val>
        </c:ser>
        <c:ser>
          <c:idx val="4"/>
          <c:order val="3"/>
          <c:tx>
            <c:strRef>
              <c:f>'g1.3'!$G$28</c:f>
              <c:strCache>
                <c:ptCount val="1"/>
                <c:pt idx="0">
                  <c:v>Mejoramiento de eficiencia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'g1.3'!$C$29:$C$41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'g1.3'!$G$29:$G$41</c:f>
              <c:numCache>
                <c:formatCode>_-* #,##0.0_-;\-* #,##0.0_-;_-* "-"??_-;_-@_-</c:formatCode>
                <c:ptCount val="13"/>
                <c:pt idx="0">
                  <c:v>1196.7318633141717</c:v>
                </c:pt>
                <c:pt idx="1">
                  <c:v>935.21740497400026</c:v>
                </c:pt>
                <c:pt idx="2">
                  <c:v>1084.3822482308544</c:v>
                </c:pt>
                <c:pt idx="3">
                  <c:v>1592.894726415135</c:v>
                </c:pt>
                <c:pt idx="4">
                  <c:v>2392.6745798936445</c:v>
                </c:pt>
                <c:pt idx="5">
                  <c:v>2449.5213734631643</c:v>
                </c:pt>
                <c:pt idx="6">
                  <c:v>3050.1081333060824</c:v>
                </c:pt>
                <c:pt idx="7">
                  <c:v>5427.6856541341867</c:v>
                </c:pt>
                <c:pt idx="8">
                  <c:v>4863.3204788695211</c:v>
                </c:pt>
                <c:pt idx="9">
                  <c:v>4587.537683232852</c:v>
                </c:pt>
                <c:pt idx="10">
                  <c:v>3777.886084880513</c:v>
                </c:pt>
                <c:pt idx="11">
                  <c:v>4606.8</c:v>
                </c:pt>
                <c:pt idx="12">
                  <c:v>6335.1080447228769</c:v>
                </c:pt>
              </c:numCache>
            </c:numRef>
          </c:val>
        </c:ser>
        <c:ser>
          <c:idx val="5"/>
          <c:order val="4"/>
          <c:tx>
            <c:strRef>
              <c:f>'g1.3'!$H$28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'g1.3'!$C$29:$C$41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'g1.3'!$H$29:$H$41</c:f>
              <c:numCache>
                <c:formatCode>_-* #,##0.0_-;\-* #,##0.0_-;_-* "-"??_-;_-@_-</c:formatCode>
                <c:ptCount val="13"/>
                <c:pt idx="0">
                  <c:v>81.78095716</c:v>
                </c:pt>
                <c:pt idx="1">
                  <c:v>175.82480489999998</c:v>
                </c:pt>
                <c:pt idx="2">
                  <c:v>70.712758980000004</c:v>
                </c:pt>
                <c:pt idx="3">
                  <c:v>117.67391047999999</c:v>
                </c:pt>
                <c:pt idx="4">
                  <c:v>246.40624896999998</c:v>
                </c:pt>
                <c:pt idx="5">
                  <c:v>566.63305248450013</c:v>
                </c:pt>
                <c:pt idx="6">
                  <c:v>1103.6010911791827</c:v>
                </c:pt>
                <c:pt idx="7">
                  <c:v>1732.8423615700001</c:v>
                </c:pt>
                <c:pt idx="8">
                  <c:v>2250.0887912037597</c:v>
                </c:pt>
                <c:pt idx="9">
                  <c:v>2174.6075454578513</c:v>
                </c:pt>
                <c:pt idx="10">
                  <c:v>2528.9796073754451</c:v>
                </c:pt>
                <c:pt idx="11">
                  <c:v>1675.9</c:v>
                </c:pt>
                <c:pt idx="12">
                  <c:v>1920.4875015207019</c:v>
                </c:pt>
              </c:numCache>
            </c:numRef>
          </c:val>
        </c:ser>
        <c:ser>
          <c:idx val="0"/>
          <c:order val="5"/>
          <c:tx>
            <c:strRef>
              <c:f>'g1.3'!$I$28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'g1.3'!$C$29:$C$41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'g1.3'!$I$29:$I$41</c:f>
              <c:numCache>
                <c:formatCode>_-* #,##0.0_-;\-* #,##0.0_-;_-* "-"??_-;_-@_-</c:formatCode>
                <c:ptCount val="13"/>
                <c:pt idx="0">
                  <c:v>10419.16342837195</c:v>
                </c:pt>
                <c:pt idx="1">
                  <c:v>12433.482923395464</c:v>
                </c:pt>
                <c:pt idx="2">
                  <c:v>13489.363503565623</c:v>
                </c:pt>
                <c:pt idx="3">
                  <c:v>21607.348406070771</c:v>
                </c:pt>
                <c:pt idx="4">
                  <c:v>15728.522202650973</c:v>
                </c:pt>
                <c:pt idx="5">
                  <c:v>21517.387389898991</c:v>
                </c:pt>
                <c:pt idx="6">
                  <c:v>26319.800751388164</c:v>
                </c:pt>
                <c:pt idx="7">
                  <c:v>30246.956821750904</c:v>
                </c:pt>
                <c:pt idx="8">
                  <c:v>31501.036418487456</c:v>
                </c:pt>
                <c:pt idx="9">
                  <c:v>37474.945945350206</c:v>
                </c:pt>
                <c:pt idx="10">
                  <c:v>40502.213672939019</c:v>
                </c:pt>
                <c:pt idx="11">
                  <c:v>37113.100000000006</c:v>
                </c:pt>
                <c:pt idx="12">
                  <c:v>34206.187465729039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98180240"/>
        <c:axId val="198180800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'g1.3'!$I$28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'g1.3'!$C$29:$C$41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'g1.3'!$I$29:$I$40</c15:sqref>
                        </c15:formulaRef>
                      </c:ext>
                    </c:extLst>
                    <c:numCache>
                      <c:formatCode>_-* #,##0.0_-;\-* #,##0.0_-;_-* "-"??_-;_-@_-</c:formatCode>
                      <c:ptCount val="12"/>
                      <c:pt idx="0">
                        <c:v>10419.16342837195</c:v>
                      </c:pt>
                      <c:pt idx="1">
                        <c:v>12433.482923395464</c:v>
                      </c:pt>
                      <c:pt idx="2">
                        <c:v>13489.363503565623</c:v>
                      </c:pt>
                      <c:pt idx="3">
                        <c:v>21607.348406070771</c:v>
                      </c:pt>
                      <c:pt idx="4">
                        <c:v>15728.522202650973</c:v>
                      </c:pt>
                      <c:pt idx="5">
                        <c:v>21517.387389898991</c:v>
                      </c:pt>
                      <c:pt idx="6">
                        <c:v>26319.800751388164</c:v>
                      </c:pt>
                      <c:pt idx="7">
                        <c:v>30246.956821750904</c:v>
                      </c:pt>
                      <c:pt idx="8">
                        <c:v>31501.036418487456</c:v>
                      </c:pt>
                      <c:pt idx="9">
                        <c:v>37474.945945350206</c:v>
                      </c:pt>
                      <c:pt idx="10">
                        <c:v>40502.213672939019</c:v>
                      </c:pt>
                      <c:pt idx="11">
                        <c:v>37113.100000000006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9818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8180800"/>
        <c:crosses val="autoZero"/>
        <c:auto val="1"/>
        <c:lblAlgn val="ctr"/>
        <c:lblOffset val="100"/>
        <c:noMultiLvlLbl val="0"/>
      </c:catAx>
      <c:valAx>
        <c:axId val="198180800"/>
        <c:scaling>
          <c:orientation val="minMax"/>
          <c:max val="50000"/>
          <c:min val="0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#,##0" sourceLinked="0"/>
        <c:majorTickMark val="out"/>
        <c:minorTickMark val="none"/>
        <c:tickLblPos val="nextTo"/>
        <c:crossAx val="198180240"/>
        <c:crosses val="autoZero"/>
        <c:crossBetween val="between"/>
        <c:majorUnit val="10000"/>
        <c:minorUnit val="50"/>
        <c:dispUnits>
          <c:builtInUnit val="thousands"/>
          <c:dispUnitsLbl>
            <c:layout>
              <c:manualLayout>
                <c:xMode val="edge"/>
                <c:yMode val="edge"/>
                <c:x val="1.3686109542852491E-2"/>
                <c:y val="0.20804756940952138"/>
              </c:manualLayout>
            </c:layout>
            <c:tx>
              <c:rich>
                <a:bodyPr/>
                <a:lstStyle/>
                <a:p>
                  <a:pPr algn="ctr" rtl="0">
                    <a:defRPr b="0"/>
                  </a:pPr>
                  <a:r>
                    <a:rPr lang="es-MX" b="0"/>
                    <a:t>miles de millones de pesos</a:t>
                  </a:r>
                </a:p>
              </c:rich>
            </c:tx>
          </c:dispUnitsLbl>
        </c:dispUnits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682294961541424"/>
          <c:y val="0.93537088269371738"/>
          <c:w val="0.59199991625922499"/>
          <c:h val="5.2685914260717413E-2"/>
        </c:manualLayout>
      </c:layout>
      <c:overlay val="0"/>
      <c:txPr>
        <a:bodyPr/>
        <a:lstStyle/>
        <a:p>
          <a:pPr>
            <a:defRPr sz="10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Soberana Texto" pitchFamily="50" charset="0"/>
        </a:defRPr>
      </a:pPr>
      <a:endParaRPr lang="es-MX"/>
    </a:p>
  </c:txPr>
  <c:printSettings>
    <c:headerFooter/>
    <c:pageMargins b="0.74803149606299213" l="0.70866141732283472" r="0.70866141732283472" t="0.74803149606299213" header="0.31496062992125984" footer="0.31496062992125984"/>
    <c:pageSetup paperSize="125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5</xdr:col>
      <xdr:colOff>190499</xdr:colOff>
      <xdr:row>19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723900</xdr:colOff>
      <xdr:row>29</xdr:row>
      <xdr:rowOff>114300</xdr:rowOff>
    </xdr:from>
    <xdr:ext cx="184731" cy="264560"/>
    <xdr:sp macro="" textlink="">
      <xdr:nvSpPr>
        <xdr:cNvPr id="3" name="CuadroTexto 2"/>
        <xdr:cNvSpPr txBox="1"/>
      </xdr:nvSpPr>
      <xdr:spPr>
        <a:xfrm>
          <a:off x="1139190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3</xdr:row>
      <xdr:rowOff>58695</xdr:rowOff>
    </xdr:from>
    <xdr:to>
      <xdr:col>7</xdr:col>
      <xdr:colOff>619126</xdr:colOff>
      <xdr:row>23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216693" y="759618"/>
    <xdr:ext cx="11203782" cy="5003007"/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542926" y="742950"/>
    <xdr:ext cx="9648824" cy="4181475"/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114300</xdr:rowOff>
    </xdr:from>
    <xdr:to>
      <xdr:col>6</xdr:col>
      <xdr:colOff>876300</xdr:colOff>
      <xdr:row>22</xdr:row>
      <xdr:rowOff>123826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142874</xdr:colOff>
      <xdr:row>2</xdr:row>
      <xdr:rowOff>104775</xdr:rowOff>
    </xdr:from>
    <xdr:to>
      <xdr:col>6</xdr:col>
      <xdr:colOff>923925</xdr:colOff>
      <xdr:row>23</xdr:row>
      <xdr:rowOff>104776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0.01896</cdr:x>
      <cdr:y>0.06086</cdr:y>
    </cdr:from>
    <cdr:to>
      <cdr:x>0.03007</cdr:x>
      <cdr:y>0.10051</cdr:y>
    </cdr:to>
    <cdr:sp macro="" textlink="">
      <cdr:nvSpPr>
        <cdr:cNvPr id="430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913" y="279745"/>
          <a:ext cx="86113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0.00278</cdr:x>
      <cdr:y>0.01887</cdr:y>
    </cdr:from>
    <cdr:to>
      <cdr:x>0.99722</cdr:x>
      <cdr:y>0.08976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1" y="76208"/>
          <a:ext cx="6810375" cy="286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1800" b="0" i="0" strike="noStrike">
              <a:solidFill>
                <a:sysClr val="windowText" lastClr="000000"/>
              </a:solidFill>
              <a:latin typeface="Soberana Texto" pitchFamily="50" charset="0"/>
              <a:cs typeface="Arial"/>
            </a:rPr>
            <a:t>   Total:  34.2</a:t>
          </a:r>
          <a:endParaRPr lang="es-MX" sz="1800" b="0" i="0" u="none" strike="noStrike" kern="1200" baseline="0">
            <a:solidFill>
              <a:sysClr val="windowText" lastClr="000000"/>
            </a:solidFill>
            <a:latin typeface="Soberana Texto" pitchFamily="50" charset="0"/>
            <a:ea typeface="Arial"/>
            <a:cs typeface="Arial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142874</xdr:colOff>
      <xdr:row>2</xdr:row>
      <xdr:rowOff>104775</xdr:rowOff>
    </xdr:from>
    <xdr:to>
      <xdr:col>6</xdr:col>
      <xdr:colOff>923925</xdr:colOff>
      <xdr:row>23</xdr:row>
      <xdr:rowOff>104776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0.01896</cdr:x>
      <cdr:y>0.06086</cdr:y>
    </cdr:from>
    <cdr:to>
      <cdr:x>0.03007</cdr:x>
      <cdr:y>0.10051</cdr:y>
    </cdr:to>
    <cdr:sp macro="" textlink="">
      <cdr:nvSpPr>
        <cdr:cNvPr id="430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913" y="279745"/>
          <a:ext cx="86113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0.00278</cdr:x>
      <cdr:y>0.01887</cdr:y>
    </cdr:from>
    <cdr:to>
      <cdr:x>0.99722</cdr:x>
      <cdr:y>0.08976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1" y="76208"/>
          <a:ext cx="6810375" cy="286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1800" b="0" i="0" strike="noStrike">
              <a:solidFill>
                <a:sysClr val="windowText" lastClr="000000"/>
              </a:solidFill>
              <a:latin typeface="Soberana Texto" pitchFamily="50" charset="0"/>
              <a:cs typeface="Arial"/>
            </a:rPr>
            <a:t>Total:  25.2</a:t>
          </a:r>
          <a:endParaRPr lang="es-MX" sz="1800" b="0" i="0" u="none" strike="noStrike" kern="1200" baseline="0">
            <a:solidFill>
              <a:sysClr val="windowText" lastClr="000000"/>
            </a:solidFill>
            <a:latin typeface="Soberana Texto" pitchFamily="50" charset="0"/>
            <a:ea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2</xdr:row>
      <xdr:rowOff>114300</xdr:rowOff>
    </xdr:from>
    <xdr:to>
      <xdr:col>10</xdr:col>
      <xdr:colOff>66675</xdr:colOff>
      <xdr:row>22</xdr:row>
      <xdr:rowOff>161926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9526</xdr:colOff>
      <xdr:row>1</xdr:row>
      <xdr:rowOff>76200</xdr:rowOff>
    </xdr:from>
    <xdr:to>
      <xdr:col>6</xdr:col>
      <xdr:colOff>1038226</xdr:colOff>
      <xdr:row>23</xdr:row>
      <xdr:rowOff>38100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114300</xdr:rowOff>
    </xdr:from>
    <xdr:ext cx="184731" cy="264560"/>
    <xdr:sp macro="" textlink="">
      <xdr:nvSpPr>
        <xdr:cNvPr id="2" name="CuadroTexto 1"/>
        <xdr:cNvSpPr txBox="1"/>
      </xdr:nvSpPr>
      <xdr:spPr>
        <a:xfrm>
          <a:off x="0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3</xdr:col>
      <xdr:colOff>9525</xdr:colOff>
      <xdr:row>15</xdr:row>
      <xdr:rowOff>114300</xdr:rowOff>
    </xdr:to>
    <xdr:sp macro="" textlink="">
      <xdr:nvSpPr>
        <xdr:cNvPr id="3" name="Rectángulo 2"/>
        <xdr:cNvSpPr/>
      </xdr:nvSpPr>
      <xdr:spPr>
        <a:xfrm>
          <a:off x="923925" y="1447800"/>
          <a:ext cx="1952625" cy="3429000"/>
        </a:xfrm>
        <a:prstGeom prst="rect">
          <a:avLst/>
        </a:prstGeom>
        <a:solidFill>
          <a:srgbClr val="0099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050">
              <a:latin typeface="Soberana Texto" panose="02000000000000000000" pitchFamily="50" charset="0"/>
            </a:rPr>
            <a:t>Agua sin depuración</a:t>
          </a:r>
        </a:p>
        <a:p>
          <a:pPr algn="ctr"/>
          <a:r>
            <a:rPr lang="es-MX" sz="1050">
              <a:latin typeface="Soberana Texto" panose="02000000000000000000" pitchFamily="50" charset="0"/>
            </a:rPr>
            <a:t>9.5</a:t>
          </a:r>
          <a:r>
            <a:rPr lang="es-MX" sz="1050" baseline="0">
              <a:latin typeface="Soberana Texto" panose="02000000000000000000" pitchFamily="50" charset="0"/>
            </a:rPr>
            <a:t> m</a:t>
          </a:r>
          <a:r>
            <a:rPr lang="es-MX" sz="1050" baseline="30000">
              <a:latin typeface="Soberana Texto" panose="02000000000000000000" pitchFamily="50" charset="0"/>
            </a:rPr>
            <a:t>3</a:t>
          </a:r>
          <a:r>
            <a:rPr lang="es-MX" sz="1050" baseline="0">
              <a:latin typeface="Soberana Texto" panose="02000000000000000000" pitchFamily="50" charset="0"/>
            </a:rPr>
            <a:t>/s</a:t>
          </a:r>
          <a:endParaRPr lang="es-MX" sz="1050">
            <a:latin typeface="Soberana Texto" panose="02000000000000000000" pitchFamily="50" charset="0"/>
          </a:endParaRP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4</xdr:col>
      <xdr:colOff>0</xdr:colOff>
      <xdr:row>13</xdr:row>
      <xdr:rowOff>142875</xdr:rowOff>
    </xdr:to>
    <xdr:sp macro="" textlink="">
      <xdr:nvSpPr>
        <xdr:cNvPr id="4" name="Rectángulo 3"/>
        <xdr:cNvSpPr/>
      </xdr:nvSpPr>
      <xdr:spPr>
        <a:xfrm>
          <a:off x="2705100" y="3028950"/>
          <a:ext cx="1943100" cy="1381125"/>
        </a:xfrm>
        <a:prstGeom prst="rect">
          <a:avLst/>
        </a:prstGeom>
        <a:solidFill>
          <a:schemeClr val="bg1"/>
        </a:solidFill>
        <a:ln w="12700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050">
              <a:solidFill>
                <a:sysClr val="windowText" lastClr="000000"/>
              </a:solidFill>
              <a:latin typeface="Soberana Texto" panose="02000000000000000000" pitchFamily="50" charset="0"/>
            </a:rPr>
            <a:t>Agua potabilizada</a:t>
          </a:r>
        </a:p>
        <a:p>
          <a:pPr algn="ctr"/>
          <a:r>
            <a:rPr lang="es-MX" sz="1050">
              <a:solidFill>
                <a:sysClr val="windowText" lastClr="000000"/>
              </a:solidFill>
              <a:latin typeface="Soberana Texto" panose="02000000000000000000" pitchFamily="50" charset="0"/>
            </a:rPr>
            <a:t>96.3 m</a:t>
          </a:r>
          <a:r>
            <a:rPr lang="es-MX" sz="1050" baseline="30000">
              <a:solidFill>
                <a:sysClr val="windowText" lastClr="000000"/>
              </a:solidFill>
              <a:latin typeface="Soberana Texto" panose="02000000000000000000" pitchFamily="50" charset="0"/>
            </a:rPr>
            <a:t>3</a:t>
          </a:r>
          <a:r>
            <a:rPr lang="es-MX" sz="1050">
              <a:solidFill>
                <a:sysClr val="windowText" lastClr="000000"/>
              </a:solidFill>
              <a:latin typeface="Soberana Texto" panose="02000000000000000000" pitchFamily="50" charset="0"/>
            </a:rPr>
            <a:t>/s</a:t>
          </a:r>
        </a:p>
      </xdr:txBody>
    </xdr:sp>
    <xdr:clientData/>
  </xdr:twoCellAnchor>
  <xdr:twoCellAnchor>
    <xdr:from>
      <xdr:col>2</xdr:col>
      <xdr:colOff>0</xdr:colOff>
      <xdr:row>4</xdr:row>
      <xdr:rowOff>123825</xdr:rowOff>
    </xdr:from>
    <xdr:to>
      <xdr:col>3</xdr:col>
      <xdr:colOff>1</xdr:colOff>
      <xdr:row>15</xdr:row>
      <xdr:rowOff>104775</xdr:rowOff>
    </xdr:to>
    <xdr:sp macro="" textlink="">
      <xdr:nvSpPr>
        <xdr:cNvPr id="5" name="Rectángulo 4"/>
        <xdr:cNvSpPr/>
      </xdr:nvSpPr>
      <xdr:spPr>
        <a:xfrm>
          <a:off x="923925" y="1819275"/>
          <a:ext cx="1943101" cy="30194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>
              <a:solidFill>
                <a:sysClr val="windowText" lastClr="000000"/>
              </a:solidFill>
              <a:effectLst/>
              <a:latin typeface="Soberana Texto" panose="02000000000000000000" pitchFamily="50" charset="0"/>
              <a:ea typeface="+mn-ea"/>
              <a:cs typeface="+mn-cs"/>
            </a:rPr>
            <a:t>Agua desinfectada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>
              <a:solidFill>
                <a:sysClr val="windowText" lastClr="000000"/>
              </a:solidFill>
              <a:effectLst/>
              <a:latin typeface="Soberana Texto" panose="02000000000000000000" pitchFamily="50" charset="0"/>
              <a:ea typeface="+mn-ea"/>
              <a:cs typeface="+mn-cs"/>
            </a:rPr>
            <a:t>202.7</a:t>
          </a:r>
          <a:r>
            <a:rPr lang="es-MX" sz="1050" baseline="0">
              <a:solidFill>
                <a:sysClr val="windowText" lastClr="000000"/>
              </a:solidFill>
              <a:effectLst/>
              <a:latin typeface="Soberana Texto" panose="02000000000000000000" pitchFamily="50" charset="0"/>
              <a:ea typeface="+mn-ea"/>
              <a:cs typeface="+mn-cs"/>
            </a:rPr>
            <a:t> m</a:t>
          </a:r>
          <a:r>
            <a:rPr lang="es-MX" sz="1050" baseline="30000">
              <a:solidFill>
                <a:sysClr val="windowText" lastClr="000000"/>
              </a:solidFill>
              <a:effectLst/>
              <a:latin typeface="Soberana Texto" panose="02000000000000000000" pitchFamily="50" charset="0"/>
              <a:ea typeface="+mn-ea"/>
              <a:cs typeface="+mn-cs"/>
            </a:rPr>
            <a:t>3</a:t>
          </a:r>
          <a:r>
            <a:rPr lang="es-MX" sz="1050" baseline="0">
              <a:solidFill>
                <a:sysClr val="windowText" lastClr="000000"/>
              </a:solidFill>
              <a:effectLst/>
              <a:latin typeface="Soberana Texto" panose="02000000000000000000" pitchFamily="50" charset="0"/>
              <a:ea typeface="+mn-ea"/>
              <a:cs typeface="+mn-cs"/>
            </a:rPr>
            <a:t>/s</a:t>
          </a:r>
          <a:endParaRPr lang="es-MX" sz="1050">
            <a:solidFill>
              <a:sysClr val="windowText" lastClr="000000"/>
            </a:solidFill>
            <a:effectLst/>
            <a:latin typeface="Soberana Texto" panose="02000000000000000000" pitchFamily="50" charset="0"/>
          </a:endParaRPr>
        </a:p>
        <a:p>
          <a:pPr algn="ctr"/>
          <a:endParaRPr lang="es-MX" sz="1050">
            <a:solidFill>
              <a:sysClr val="windowText" lastClr="000000"/>
            </a:solidFill>
            <a:latin typeface="Soberana Texto" panose="02000000000000000000" pitchFamily="50" charset="0"/>
          </a:endParaRP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4</xdr:col>
      <xdr:colOff>0</xdr:colOff>
      <xdr:row>15</xdr:row>
      <xdr:rowOff>104776</xdr:rowOff>
    </xdr:to>
    <xdr:sp macro="" textlink="">
      <xdr:nvSpPr>
        <xdr:cNvPr id="6" name="Rectángulo 5"/>
        <xdr:cNvSpPr/>
      </xdr:nvSpPr>
      <xdr:spPr>
        <a:xfrm>
          <a:off x="2867025" y="4352925"/>
          <a:ext cx="1943100" cy="5143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MX" sz="1050">
              <a:solidFill>
                <a:sysClr val="windowText" lastClr="000000"/>
              </a:solidFill>
              <a:latin typeface="Soberana Texto" panose="02000000000000000000" pitchFamily="50" charset="0"/>
            </a:rPr>
            <a:t>Agua desinfectada</a:t>
          </a:r>
        </a:p>
        <a:p>
          <a:pPr algn="ctr"/>
          <a:r>
            <a:rPr lang="es-MX" sz="1050">
              <a:solidFill>
                <a:sysClr val="windowText" lastClr="000000"/>
              </a:solidFill>
              <a:latin typeface="Soberana Texto" panose="02000000000000000000" pitchFamily="50" charset="0"/>
            </a:rPr>
            <a:t>29.4</a:t>
          </a:r>
          <a:r>
            <a:rPr lang="es-MX" sz="1050" baseline="0">
              <a:solidFill>
                <a:sysClr val="windowText" lastClr="000000"/>
              </a:solidFill>
              <a:latin typeface="Soberana Texto" panose="02000000000000000000" pitchFamily="50" charset="0"/>
            </a:rPr>
            <a:t> m</a:t>
          </a:r>
          <a:r>
            <a:rPr lang="es-MX" sz="1050" baseline="30000">
              <a:solidFill>
                <a:sysClr val="windowText" lastClr="000000"/>
              </a:solidFill>
              <a:latin typeface="Soberana Texto" panose="02000000000000000000" pitchFamily="50" charset="0"/>
            </a:rPr>
            <a:t>3</a:t>
          </a:r>
          <a:r>
            <a:rPr lang="es-MX" sz="1050" baseline="0">
              <a:solidFill>
                <a:sysClr val="windowText" lastClr="000000"/>
              </a:solidFill>
              <a:latin typeface="Soberana Texto" panose="02000000000000000000" pitchFamily="50" charset="0"/>
            </a:rPr>
            <a:t>/s</a:t>
          </a:r>
          <a:endParaRPr lang="es-MX" sz="1050">
            <a:solidFill>
              <a:sysClr val="windowText" lastClr="000000"/>
            </a:solidFill>
            <a:latin typeface="Soberana Texto" panose="02000000000000000000" pitchFamily="50" charset="0"/>
          </a:endParaRP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0.20662</cdr:x>
      <cdr:y>0.90672</cdr:y>
    </cdr:from>
    <cdr:to>
      <cdr:x>0.4053</cdr:x>
      <cdr:y>0.95336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38249" y="3857625"/>
          <a:ext cx="1190625" cy="198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050" b="0">
              <a:latin typeface="Soberana Texto" panose="02000000000000000000" pitchFamily="50" charset="0"/>
            </a:rPr>
            <a:t>Agua potable</a:t>
          </a:r>
        </a:p>
      </cdr:txBody>
    </cdr:sp>
  </cdr:relSizeAnchor>
  <cdr:relSizeAnchor xmlns:cdr="http://schemas.openxmlformats.org/drawingml/2006/chartDrawing">
    <cdr:from>
      <cdr:x>0.6204</cdr:x>
      <cdr:y>0.90933</cdr:y>
    </cdr:from>
    <cdr:to>
      <cdr:x>0.81907</cdr:x>
      <cdr:y>0.95597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717925" y="3868738"/>
          <a:ext cx="1190625" cy="198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50" b="0">
              <a:latin typeface="Soberana Texto" panose="02000000000000000000" pitchFamily="50" charset="0"/>
            </a:rPr>
            <a:t>Alcantarillado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88105</xdr:colOff>
      <xdr:row>2</xdr:row>
      <xdr:rowOff>59531</xdr:rowOff>
    </xdr:from>
    <xdr:to>
      <xdr:col>7</xdr:col>
      <xdr:colOff>995701</xdr:colOff>
      <xdr:row>35</xdr:row>
      <xdr:rowOff>59532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0.5873</cdr:x>
      <cdr:y>0.15219</cdr:y>
    </cdr:from>
    <cdr:to>
      <cdr:x>0.98641</cdr:x>
      <cdr:y>0.19646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52931" y="1077568"/>
          <a:ext cx="3094016" cy="313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s-MX" sz="1200" b="0">
              <a:solidFill>
                <a:schemeClr val="accent1">
                  <a:lumMod val="50000"/>
                </a:schemeClr>
              </a:solidFill>
              <a:latin typeface="Soberana Texto" panose="02000000000000000000" pitchFamily="50" charset="0"/>
              <a:cs typeface="Arial" pitchFamily="34" charset="0"/>
            </a:rPr>
            <a:t>Promedio cobertura nacional 92.4%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95250</xdr:rowOff>
    </xdr:from>
    <xdr:to>
      <xdr:col>13</xdr:col>
      <xdr:colOff>553509</xdr:colOff>
      <xdr:row>38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0.07585</cdr:x>
      <cdr:y>0.83605</cdr:y>
    </cdr:from>
    <cdr:to>
      <cdr:x>0.13689</cdr:x>
      <cdr:y>0.92291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7854" y="4669215"/>
          <a:ext cx="585735" cy="485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1400" b="0">
              <a:solidFill>
                <a:schemeClr val="accent1">
                  <a:lumMod val="50000"/>
                </a:schemeClr>
              </a:solidFill>
              <a:latin typeface="Soberana Sans" pitchFamily="50" charset="0"/>
            </a:rPr>
            <a:t>Año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561295</xdr:colOff>
      <xdr:row>2</xdr:row>
      <xdr:rowOff>183695</xdr:rowOff>
    </xdr:from>
    <xdr:to>
      <xdr:col>7</xdr:col>
      <xdr:colOff>1555372</xdr:colOff>
      <xdr:row>35</xdr:row>
      <xdr:rowOff>188231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0.58534</cdr:x>
      <cdr:y>0.154</cdr:y>
    </cdr:from>
    <cdr:to>
      <cdr:x>1</cdr:x>
      <cdr:y>0.21265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00563" y="1021230"/>
          <a:ext cx="3188228" cy="388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MX" sz="1400" b="0">
              <a:solidFill>
                <a:schemeClr val="accent3">
                  <a:lumMod val="50000"/>
                </a:schemeClr>
              </a:solidFill>
              <a:latin typeface="Soberana Texto" panose="02000000000000000000" pitchFamily="50" charset="0"/>
            </a:rPr>
            <a:t>Promedio</a:t>
          </a:r>
          <a:r>
            <a:rPr lang="es-MX" sz="1400" b="0" baseline="0">
              <a:solidFill>
                <a:schemeClr val="accent3">
                  <a:lumMod val="50000"/>
                </a:schemeClr>
              </a:solidFill>
              <a:latin typeface="Soberana Texto" panose="02000000000000000000" pitchFamily="50" charset="0"/>
            </a:rPr>
            <a:t> cobertura nacional 91.0%</a:t>
          </a:r>
          <a:endParaRPr lang="es-MX" sz="1400" b="0">
            <a:solidFill>
              <a:schemeClr val="accent3">
                <a:lumMod val="50000"/>
              </a:schemeClr>
            </a:solidFill>
            <a:latin typeface="Soberana Texto" panose="02000000000000000000" pitchFamily="50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32437</xdr:rowOff>
    </xdr:from>
    <xdr:to>
      <xdr:col>13</xdr:col>
      <xdr:colOff>685799</xdr:colOff>
      <xdr:row>37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0.00748</cdr:x>
      <cdr:y>0.27403</cdr:y>
    </cdr:from>
    <cdr:to>
      <cdr:x>0.0649</cdr:x>
      <cdr:y>0.65849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1437" y="1623751"/>
          <a:ext cx="548566" cy="2278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1200" b="0">
              <a:solidFill>
                <a:sysClr val="windowText" lastClr="000000"/>
              </a:solidFill>
              <a:latin typeface="Soberana Texto" panose="02000000000000000000" pitchFamily="50" charset="0"/>
            </a:rPr>
            <a:t>millones de habitantes</a:t>
          </a:r>
        </a:p>
      </cdr:txBody>
    </cdr:sp>
  </cdr:relSizeAnchor>
  <cdr:relSizeAnchor xmlns:cdr="http://schemas.openxmlformats.org/drawingml/2006/chartDrawing">
    <cdr:from>
      <cdr:x>0.07628</cdr:x>
      <cdr:y>0.86473</cdr:y>
    </cdr:from>
    <cdr:to>
      <cdr:x>0.13161</cdr:x>
      <cdr:y>0.94217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28784" y="4699711"/>
          <a:ext cx="528515" cy="4208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MX" sz="1400" b="0">
              <a:solidFill>
                <a:srgbClr val="006600"/>
              </a:solidFill>
              <a:latin typeface="Soberana Texto" panose="02000000000000000000" pitchFamily="50" charset="0"/>
            </a:rPr>
            <a:t>Año</a:t>
          </a:r>
          <a:endParaRPr lang="es-MX" sz="1200" b="0">
            <a:solidFill>
              <a:srgbClr val="006600"/>
            </a:solidFill>
            <a:latin typeface="Soberana Texto" panose="02000000000000000000" pitchFamily="50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2</xdr:row>
      <xdr:rowOff>76199</xdr:rowOff>
    </xdr:from>
    <xdr:to>
      <xdr:col>7</xdr:col>
      <xdr:colOff>800100</xdr:colOff>
      <xdr:row>19</xdr:row>
      <xdr:rowOff>190499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9524</xdr:rowOff>
    </xdr:from>
    <xdr:to>
      <xdr:col>6</xdr:col>
      <xdr:colOff>742949</xdr:colOff>
      <xdr:row>17</xdr:row>
      <xdr:rowOff>161924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723900</xdr:colOff>
      <xdr:row>30</xdr:row>
      <xdr:rowOff>114300</xdr:rowOff>
    </xdr:from>
    <xdr:ext cx="184731" cy="264560"/>
    <xdr:sp macro="" textlink="">
      <xdr:nvSpPr>
        <xdr:cNvPr id="3" name="CuadroTexto 2"/>
        <xdr:cNvSpPr txBox="1"/>
      </xdr:nvSpPr>
      <xdr:spPr>
        <a:xfrm>
          <a:off x="1139190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114300</xdr:rowOff>
    </xdr:from>
    <xdr:to>
      <xdr:col>7</xdr:col>
      <xdr:colOff>885824</xdr:colOff>
      <xdr:row>19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3</xdr:row>
      <xdr:rowOff>74082</xdr:rowOff>
    </xdr:from>
    <xdr:to>
      <xdr:col>12</xdr:col>
      <xdr:colOff>673894</xdr:colOff>
      <xdr:row>26</xdr:row>
      <xdr:rowOff>83343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0.1769</cdr:x>
      <cdr:y>0.63808</cdr:y>
    </cdr:from>
    <cdr:to>
      <cdr:x>0.82391</cdr:x>
      <cdr:y>0.75314</cdr:y>
    </cdr:to>
    <cdr:sp macro="" textlink="">
      <cdr:nvSpPr>
        <cdr:cNvPr id="4" name="3 Rectángulo redondeado"/>
        <cdr:cNvSpPr/>
      </cdr:nvSpPr>
      <cdr:spPr>
        <a:xfrm xmlns:a="http://schemas.openxmlformats.org/drawingml/2006/main">
          <a:off x="1601988" y="2848928"/>
          <a:ext cx="5859262" cy="513725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99CC"/>
        </a:solidFill>
        <a:ln xmlns:a="http://schemas.openxmlformats.org/drawingml/2006/main" w="25400" cap="flat" cmpd="sng" algn="ctr">
          <a:solidFill>
            <a:schemeClr val="bg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/>
        <a:p xmlns:a="http://schemas.openxmlformats.org/drawingml/2006/main">
          <a:pPr marL="0" indent="0" algn="ctr"/>
          <a:endParaRPr lang="es-MX" sz="1000" b="0">
            <a:solidFill>
              <a:sysClr val="windowText" lastClr="000000"/>
            </a:solidFill>
            <a:latin typeface="Soberana Texto" panose="02000000000000000000" pitchFamily="50" charset="0"/>
            <a:ea typeface="+mn-ea"/>
            <a:cs typeface="Arial" pitchFamily="34" charset="0"/>
          </a:endParaRPr>
        </a:p>
        <a:p xmlns:a="http://schemas.openxmlformats.org/drawingml/2006/main">
          <a:pPr marL="0" indent="0" algn="ctr"/>
          <a:r>
            <a:rPr lang="es-MX" sz="1000" b="0">
              <a:solidFill>
                <a:sysClr val="windowText" lastClr="000000"/>
              </a:solidFill>
              <a:latin typeface="Soberana Texto" panose="02000000000000000000" pitchFamily="50" charset="0"/>
              <a:ea typeface="+mn-ea"/>
              <a:cs typeface="Arial" pitchFamily="34" charset="0"/>
            </a:rPr>
            <a:t>De 1990 a 2014 se han incorporado 44.6 millones de habitantes</a:t>
          </a:r>
        </a:p>
        <a:p xmlns:a="http://schemas.openxmlformats.org/drawingml/2006/main">
          <a:pPr marL="0" indent="0" algn="ctr"/>
          <a:r>
            <a:rPr lang="es-MX" sz="1200" b="0">
              <a:solidFill>
                <a:sysClr val="windowText" lastClr="000000"/>
              </a:solidFill>
              <a:latin typeface="Soberana Texto" panose="02000000000000000000" pitchFamily="50" charset="0"/>
              <a:ea typeface="+mn-ea"/>
              <a:cs typeface="Arial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0.7244</cdr:x>
      <cdr:y>0.4158</cdr:y>
    </cdr:from>
    <cdr:to>
      <cdr:x>0.93377</cdr:x>
      <cdr:y>0.58054</cdr:y>
    </cdr:to>
    <cdr:sp macro="" textlink="">
      <cdr:nvSpPr>
        <cdr:cNvPr id="5" name="1 Rectángulo redondeado"/>
        <cdr:cNvSpPr/>
      </cdr:nvSpPr>
      <cdr:spPr>
        <a:xfrm xmlns:a="http://schemas.openxmlformats.org/drawingml/2006/main">
          <a:off x="6560089" y="1856482"/>
          <a:ext cx="1895993" cy="735539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 w="25400" cap="flat" cmpd="sng" algn="ctr">
          <a:solidFill>
            <a:schemeClr val="bg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s-MX" sz="1000" b="0">
              <a:solidFill>
                <a:sysClr val="windowText" lastClr="000000"/>
              </a:solidFill>
              <a:latin typeface="Soberana Texto" panose="02000000000000000000" pitchFamily="50" charset="0"/>
              <a:ea typeface="+mn-ea"/>
              <a:cs typeface="Arial" pitchFamily="34" charset="0"/>
            </a:rPr>
            <a:t>En 2015 se tiene contemplado incorporar 1.5 millones de habitantes </a:t>
          </a:r>
        </a:p>
        <a:p xmlns:a="http://schemas.openxmlformats.org/drawingml/2006/main">
          <a:pPr marL="0" indent="0" algn="ctr"/>
          <a:endParaRPr lang="es-MX" sz="1000" b="0">
            <a:solidFill>
              <a:sysClr val="windowText" lastClr="000000"/>
            </a:solidFill>
            <a:latin typeface="Soberana Texto" panose="02000000000000000000" pitchFamily="50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0.75967</cdr:x>
      <cdr:y>0.02457</cdr:y>
    </cdr:from>
    <cdr:to>
      <cdr:x>0.96761</cdr:x>
      <cdr:y>0.09676</cdr:y>
    </cdr:to>
    <cdr:sp macro="" textlink="">
      <cdr:nvSpPr>
        <cdr:cNvPr id="6" name="1 Rectángulo redondeado"/>
        <cdr:cNvSpPr/>
      </cdr:nvSpPr>
      <cdr:spPr>
        <a:xfrm xmlns:a="http://schemas.openxmlformats.org/drawingml/2006/main">
          <a:off x="6924676" y="111866"/>
          <a:ext cx="1895500" cy="32866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1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r>
            <a:rPr lang="es-MX" sz="1000" b="0">
              <a:solidFill>
                <a:schemeClr val="bg1"/>
              </a:solidFill>
              <a:latin typeface="Soberana Texto" panose="02000000000000000000" pitchFamily="50" charset="0"/>
              <a:ea typeface="+mn-ea"/>
              <a:cs typeface="Arial" pitchFamily="34" charset="0"/>
            </a:rPr>
            <a:t>Nueva meta 2015</a:t>
          </a:r>
        </a:p>
      </cdr:txBody>
    </cdr:sp>
  </cdr:relSizeAnchor>
  <cdr:relSizeAnchor xmlns:cdr="http://schemas.openxmlformats.org/drawingml/2006/chartDrawing">
    <cdr:from>
      <cdr:x>0</cdr:x>
      <cdr:y>0.25105</cdr:y>
    </cdr:from>
    <cdr:to>
      <cdr:x>0.02921</cdr:x>
      <cdr:y>0.54656</cdr:y>
    </cdr:to>
    <cdr:sp macro="" textlink="">
      <cdr:nvSpPr>
        <cdr:cNvPr id="7" name="6 CuadroTexto"/>
        <cdr:cNvSpPr txBox="1"/>
      </cdr:nvSpPr>
      <cdr:spPr>
        <a:xfrm xmlns:a="http://schemas.openxmlformats.org/drawingml/2006/main" rot="16200000">
          <a:off x="-539599" y="1682599"/>
          <a:ext cx="1345460" cy="26626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MX" sz="1000" b="1">
              <a:solidFill>
                <a:schemeClr val="accent1">
                  <a:lumMod val="75000"/>
                </a:schemeClr>
              </a:solidFill>
              <a:latin typeface="Soberana Texto" panose="02000000000000000000" pitchFamily="50" charset="0"/>
            </a:rPr>
            <a:t>cobertura  %</a:t>
          </a:r>
        </a:p>
      </cdr:txBody>
    </cdr:sp>
  </cdr:relSizeAnchor>
  <cdr:relSizeAnchor xmlns:cdr="http://schemas.openxmlformats.org/drawingml/2006/chartDrawing">
    <cdr:from>
      <cdr:x>0.03287</cdr:x>
      <cdr:y>0.92384</cdr:y>
    </cdr:from>
    <cdr:to>
      <cdr:x>0.1002</cdr:x>
      <cdr:y>0.97778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297656" y="4124787"/>
          <a:ext cx="609733" cy="240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MX" sz="1000" b="0">
              <a:solidFill>
                <a:sysClr val="windowText" lastClr="000000"/>
              </a:solidFill>
              <a:latin typeface="Soberana Texto" panose="02000000000000000000" pitchFamily="50" charset="0"/>
            </a:rPr>
            <a:t>Año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</xdr:row>
      <xdr:rowOff>152400</xdr:rowOff>
    </xdr:from>
    <xdr:to>
      <xdr:col>12</xdr:col>
      <xdr:colOff>723900</xdr:colOff>
      <xdr:row>26</xdr:row>
      <xdr:rowOff>59531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0.00248</cdr:x>
      <cdr:y>0.00517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0.00248</cdr:x>
      <cdr:y>0.00517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0.01045</cdr:x>
      <cdr:y>0.32469</cdr:y>
    </cdr:from>
    <cdr:to>
      <cdr:x>0.03946</cdr:x>
      <cdr:y>0.59725</cdr:y>
    </cdr:to>
    <cdr:sp macro="" textlink="">
      <cdr:nvSpPr>
        <cdr:cNvPr id="5" name="4 CuadroTexto"/>
        <cdr:cNvSpPr txBox="1"/>
      </cdr:nvSpPr>
      <cdr:spPr>
        <a:xfrm xmlns:a="http://schemas.openxmlformats.org/drawingml/2006/main" rot="16200000">
          <a:off x="-356950" y="1844656"/>
          <a:ext cx="1168909" cy="264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indent="0"/>
          <a:r>
            <a:rPr lang="es-MX" sz="1000" b="1">
              <a:solidFill>
                <a:srgbClr val="4F6228"/>
              </a:solidFill>
              <a:latin typeface="Soberana Texto" panose="02000000000000000000" pitchFamily="50" charset="0"/>
              <a:ea typeface="+mn-ea"/>
              <a:cs typeface="+mn-cs"/>
            </a:rPr>
            <a:t>cobertura  %</a:t>
          </a:r>
        </a:p>
      </cdr:txBody>
    </cdr:sp>
  </cdr:relSizeAnchor>
  <cdr:relSizeAnchor xmlns:cdr="http://schemas.openxmlformats.org/drawingml/2006/chartDrawing">
    <cdr:from>
      <cdr:x>0.21758</cdr:x>
      <cdr:y>0.686</cdr:y>
    </cdr:from>
    <cdr:to>
      <cdr:x>0.7848</cdr:x>
      <cdr:y>0.774</cdr:y>
    </cdr:to>
    <cdr:sp macro="" textlink="">
      <cdr:nvSpPr>
        <cdr:cNvPr id="6" name="1 Rectángulo redondeado"/>
        <cdr:cNvSpPr/>
      </cdr:nvSpPr>
      <cdr:spPr>
        <a:xfrm xmlns:a="http://schemas.openxmlformats.org/drawingml/2006/main">
          <a:off x="1983852" y="3270342"/>
          <a:ext cx="5171804" cy="419519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2">
            <a:lumMod val="75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MX" sz="1100" b="0">
            <a:solidFill>
              <a:sysClr val="windowText" lastClr="000000"/>
            </a:solidFill>
            <a:latin typeface="Soberana Sans" pitchFamily="50" charset="0"/>
            <a:cs typeface="Arial" pitchFamily="34" charset="0"/>
          </a:endParaRPr>
        </a:p>
        <a:p xmlns:a="http://schemas.openxmlformats.org/drawingml/2006/main">
          <a:pPr algn="ctr"/>
          <a:r>
            <a:rPr lang="es-MX" sz="1000" b="0">
              <a:solidFill>
                <a:sysClr val="windowText" lastClr="000000"/>
              </a:solidFill>
              <a:latin typeface="Soberana Texto" panose="02000000000000000000" pitchFamily="50" charset="0"/>
              <a:cs typeface="Arial" pitchFamily="34" charset="0"/>
            </a:rPr>
            <a:t>De 1990 a</a:t>
          </a:r>
          <a:r>
            <a:rPr lang="es-MX" sz="1000" b="0" baseline="0">
              <a:solidFill>
                <a:sysClr val="windowText" lastClr="000000"/>
              </a:solidFill>
              <a:latin typeface="Soberana Texto" panose="02000000000000000000" pitchFamily="50" charset="0"/>
              <a:cs typeface="Arial" pitchFamily="34" charset="0"/>
            </a:rPr>
            <a:t> 2014 se han incorporado</a:t>
          </a:r>
          <a:r>
            <a:rPr lang="es-MX" sz="1000" b="0" baseline="0">
              <a:solidFill>
                <a:srgbClr val="FF0000"/>
              </a:solidFill>
              <a:latin typeface="Soberana Texto" panose="02000000000000000000" pitchFamily="50" charset="0"/>
              <a:cs typeface="Arial" pitchFamily="34" charset="0"/>
            </a:rPr>
            <a:t> </a:t>
          </a:r>
          <a:r>
            <a:rPr lang="es-MX" sz="1000" b="0" baseline="0">
              <a:solidFill>
                <a:sysClr val="windowText" lastClr="000000"/>
              </a:solidFill>
              <a:latin typeface="Soberana Texto" panose="02000000000000000000" pitchFamily="50" charset="0"/>
              <a:cs typeface="Arial" pitchFamily="34" charset="0"/>
            </a:rPr>
            <a:t>56.5 millones de habitantes</a:t>
          </a:r>
        </a:p>
        <a:p xmlns:a="http://schemas.openxmlformats.org/drawingml/2006/main">
          <a:pPr algn="ctr"/>
          <a:endParaRPr lang="es-MX" sz="1100" b="0">
            <a:solidFill>
              <a:sysClr val="windowText" lastClr="000000"/>
            </a:solidFill>
            <a:latin typeface="Soberana Texto" panose="02000000000000000000" pitchFamily="50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0.77117</cdr:x>
      <cdr:y>0.45239</cdr:y>
    </cdr:from>
    <cdr:to>
      <cdr:x>0.94019</cdr:x>
      <cdr:y>0.60739</cdr:y>
    </cdr:to>
    <cdr:sp macro="" textlink="">
      <cdr:nvSpPr>
        <cdr:cNvPr id="7" name="1 Rectángulo redondeado"/>
        <cdr:cNvSpPr/>
      </cdr:nvSpPr>
      <cdr:spPr>
        <a:xfrm xmlns:a="http://schemas.openxmlformats.org/drawingml/2006/main">
          <a:off x="7031378" y="2156662"/>
          <a:ext cx="1541121" cy="73892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60000"/>
            <a:lumOff val="40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r>
            <a:rPr lang="es-MX" sz="1000" b="0">
              <a:solidFill>
                <a:sysClr val="windowText" lastClr="000000"/>
              </a:solidFill>
              <a:latin typeface="Soberana Texto" panose="02000000000000000000" pitchFamily="50" charset="0"/>
              <a:cs typeface="Arial" pitchFamily="34" charset="0"/>
            </a:rPr>
            <a:t>En 2015 se tiene contemplado incorporar 1.6 millones de habitantes </a:t>
          </a:r>
        </a:p>
      </cdr:txBody>
    </cdr:sp>
  </cdr:relSizeAnchor>
  <cdr:relSizeAnchor xmlns:cdr="http://schemas.openxmlformats.org/drawingml/2006/chartDrawing">
    <cdr:from>
      <cdr:x>0.75085</cdr:x>
      <cdr:y>0.032</cdr:y>
    </cdr:from>
    <cdr:to>
      <cdr:x>0.96865</cdr:x>
      <cdr:y>0.09495</cdr:y>
    </cdr:to>
    <cdr:sp macro="" textlink="">
      <cdr:nvSpPr>
        <cdr:cNvPr id="8" name="1 Rectángulo redondeado"/>
        <cdr:cNvSpPr/>
      </cdr:nvSpPr>
      <cdr:spPr>
        <a:xfrm xmlns:a="http://schemas.openxmlformats.org/drawingml/2006/main">
          <a:off x="6846093" y="137236"/>
          <a:ext cx="1985870" cy="26995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3">
            <a:lumMod val="75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r>
            <a:rPr lang="es-MX" sz="1000" b="0">
              <a:solidFill>
                <a:schemeClr val="bg1"/>
              </a:solidFill>
              <a:latin typeface="Soberana Texto" panose="02000000000000000000" pitchFamily="50" charset="0"/>
              <a:ea typeface="+mn-ea"/>
              <a:cs typeface="Arial" pitchFamily="34" charset="0"/>
            </a:rPr>
            <a:t>Nueva</a:t>
          </a:r>
          <a:r>
            <a:rPr lang="es-MX" sz="1000" b="0" baseline="0">
              <a:solidFill>
                <a:schemeClr val="bg1"/>
              </a:solidFill>
              <a:latin typeface="Soberana Texto" panose="02000000000000000000" pitchFamily="50" charset="0"/>
              <a:ea typeface="+mn-ea"/>
              <a:cs typeface="Arial" pitchFamily="34" charset="0"/>
            </a:rPr>
            <a:t> meta </a:t>
          </a:r>
          <a:r>
            <a:rPr lang="es-MX" sz="1000" b="0">
              <a:solidFill>
                <a:schemeClr val="bg1"/>
              </a:solidFill>
              <a:latin typeface="Soberana Texto" panose="02000000000000000000" pitchFamily="50" charset="0"/>
              <a:ea typeface="+mn-ea"/>
              <a:cs typeface="Arial" pitchFamily="34" charset="0"/>
            </a:rPr>
            <a:t> 2015</a:t>
          </a:r>
        </a:p>
      </cdr:txBody>
    </cdr:sp>
  </cdr:relSizeAnchor>
  <cdr:relSizeAnchor xmlns:cdr="http://schemas.openxmlformats.org/drawingml/2006/chartDrawing">
    <cdr:from>
      <cdr:x>0.03787</cdr:x>
      <cdr:y>0.92782</cdr:y>
    </cdr:from>
    <cdr:to>
      <cdr:x>0.10548</cdr:x>
      <cdr:y>0.98018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345281" y="3979062"/>
          <a:ext cx="616455" cy="224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ctr"/>
          <a:r>
            <a:rPr lang="es-MX" sz="1000" b="0">
              <a:solidFill>
                <a:sysClr val="windowText" lastClr="000000"/>
              </a:solidFill>
              <a:latin typeface="Soberana Texto" panose="02000000000000000000" pitchFamily="50" charset="0"/>
              <a:ea typeface="+mn-ea"/>
              <a:cs typeface="+mn-cs"/>
            </a:rPr>
            <a:t>Año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38100</xdr:rowOff>
    </xdr:from>
    <xdr:to>
      <xdr:col>12</xdr:col>
      <xdr:colOff>714375</xdr:colOff>
      <xdr:row>26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44824</xdr:colOff>
      <xdr:row>2</xdr:row>
      <xdr:rowOff>78441</xdr:rowOff>
    </xdr:from>
    <xdr:to>
      <xdr:col>12</xdr:col>
      <xdr:colOff>647699</xdr:colOff>
      <xdr:row>25</xdr:row>
      <xdr:rowOff>133351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3</xdr:row>
      <xdr:rowOff>47625</xdr:rowOff>
    </xdr:from>
    <xdr:to>
      <xdr:col>11</xdr:col>
      <xdr:colOff>704849</xdr:colOff>
      <xdr:row>32</xdr:row>
      <xdr:rowOff>38100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10</xdr:row>
      <xdr:rowOff>47625</xdr:rowOff>
    </xdr:from>
    <xdr:to>
      <xdr:col>10</xdr:col>
      <xdr:colOff>457200</xdr:colOff>
      <xdr:row>12</xdr:row>
      <xdr:rowOff>142875</xdr:rowOff>
    </xdr:to>
    <xdr:sp macro="" textlink="">
      <xdr:nvSpPr>
        <xdr:cNvPr id="3" name="CuadroTexto 2"/>
        <xdr:cNvSpPr txBox="1"/>
      </xdr:nvSpPr>
      <xdr:spPr>
        <a:xfrm>
          <a:off x="5553075" y="1952625"/>
          <a:ext cx="2705100" cy="4762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Soberana Texto" panose="02000000000000000000" pitchFamily="50" charset="0"/>
            </a:rPr>
            <a:t>No. total de plantas:</a:t>
          </a:r>
          <a:r>
            <a:rPr lang="es-MX" sz="1050" baseline="0">
              <a:latin typeface="Soberana Texto" panose="02000000000000000000" pitchFamily="50" charset="0"/>
            </a:rPr>
            <a:t>               </a:t>
          </a:r>
          <a:r>
            <a:rPr lang="es-MX" sz="1050">
              <a:latin typeface="Soberana Texto" panose="02000000000000000000" pitchFamily="50" charset="0"/>
            </a:rPr>
            <a:t> 779</a:t>
          </a:r>
        </a:p>
        <a:p>
          <a:r>
            <a:rPr lang="es-MX" sz="1050">
              <a:latin typeface="Soberana Texto" panose="02000000000000000000" pitchFamily="50" charset="0"/>
            </a:rPr>
            <a:t>     Caudal tratado:              96.3 m</a:t>
          </a:r>
          <a:r>
            <a:rPr lang="es-MX" sz="1050" baseline="30000">
              <a:latin typeface="Soberana Texto" panose="02000000000000000000" pitchFamily="50" charset="0"/>
            </a:rPr>
            <a:t>3</a:t>
          </a:r>
          <a:r>
            <a:rPr lang="es-MX" sz="1050">
              <a:latin typeface="Soberana Texto" panose="02000000000000000000" pitchFamily="50" charset="0"/>
            </a:rPr>
            <a:t>/s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1</xdr:row>
      <xdr:rowOff>285750</xdr:rowOff>
    </xdr:from>
    <xdr:to>
      <xdr:col>9</xdr:col>
      <xdr:colOff>369093</xdr:colOff>
      <xdr:row>39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0.80579</cdr:y>
    </cdr:from>
    <cdr:to>
      <cdr:x>0.06104</cdr:x>
      <cdr:y>0.89265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157706"/>
          <a:ext cx="584895" cy="555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1050" b="0">
              <a:solidFill>
                <a:sysClr val="windowText" lastClr="000000"/>
              </a:solidFill>
              <a:latin typeface="Soberana Texto" panose="02000000000000000000" pitchFamily="50" charset="0"/>
            </a:rPr>
            <a:t>Año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9525</xdr:rowOff>
    </xdr:from>
    <xdr:to>
      <xdr:col>6</xdr:col>
      <xdr:colOff>742949</xdr:colOff>
      <xdr:row>17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723900</xdr:colOff>
      <xdr:row>0</xdr:row>
      <xdr:rowOff>0</xdr:rowOff>
    </xdr:from>
    <xdr:ext cx="184731" cy="264560"/>
    <xdr:sp macro="" textlink="">
      <xdr:nvSpPr>
        <xdr:cNvPr id="3" name="CuadroTexto 2"/>
        <xdr:cNvSpPr txBox="1"/>
      </xdr:nvSpPr>
      <xdr:spPr>
        <a:xfrm>
          <a:off x="52959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74839</xdr:rowOff>
    </xdr:from>
    <xdr:to>
      <xdr:col>12</xdr:col>
      <xdr:colOff>280648</xdr:colOff>
      <xdr:row>33</xdr:row>
      <xdr:rowOff>89647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0.9168</cdr:y>
    </cdr:from>
    <cdr:to>
      <cdr:x>0.17155</cdr:x>
      <cdr:y>0.98095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7820415"/>
          <a:ext cx="2051446" cy="547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200" b="0">
              <a:latin typeface="Soberana Texto" panose="02000000000000000000" pitchFamily="50" charset="0"/>
              <a:cs typeface="Arial" pitchFamily="34" charset="0"/>
            </a:rPr>
            <a:t>Entidad</a:t>
          </a:r>
          <a:r>
            <a:rPr lang="es-MX" sz="1200" b="0" baseline="0">
              <a:latin typeface="Soberana Texto" panose="02000000000000000000" pitchFamily="50" charset="0"/>
              <a:cs typeface="Arial" pitchFamily="34" charset="0"/>
            </a:rPr>
            <a:t> federativa</a:t>
          </a:r>
          <a:endParaRPr lang="es-MX" sz="1200" b="0">
            <a:latin typeface="Soberana Texto" panose="02000000000000000000" pitchFamily="50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0.03461</cdr:x>
      <cdr:y>0.25232</cdr:y>
    </cdr:from>
    <cdr:to>
      <cdr:x>0.06372</cdr:x>
      <cdr:y>0.51134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307462" y="2457282"/>
          <a:ext cx="1784377" cy="346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s-MX" sz="1200" b="0">
              <a:solidFill>
                <a:sysClr val="windowText" lastClr="000000"/>
              </a:solidFill>
              <a:latin typeface="Soberana Texto" panose="02000000000000000000" pitchFamily="50" charset="0"/>
            </a:rPr>
            <a:t>caudal  (m</a:t>
          </a:r>
          <a:r>
            <a:rPr lang="es-MX" sz="1200" b="0" baseline="30000">
              <a:solidFill>
                <a:sysClr val="windowText" lastClr="000000"/>
              </a:solidFill>
              <a:latin typeface="Soberana Texto" panose="02000000000000000000" pitchFamily="50" charset="0"/>
            </a:rPr>
            <a:t>3</a:t>
          </a:r>
          <a:r>
            <a:rPr lang="es-MX" sz="1200" b="0">
              <a:solidFill>
                <a:sysClr val="windowText" lastClr="000000"/>
              </a:solidFill>
              <a:latin typeface="Soberana Texto" panose="02000000000000000000" pitchFamily="50" charset="0"/>
            </a:rPr>
            <a:t>/s)</a:t>
          </a:r>
        </a:p>
      </cdr:txBody>
    </cdr:sp>
  </cdr:relSizeAnchor>
  <cdr:relSizeAnchor xmlns:cdr="http://schemas.openxmlformats.org/drawingml/2006/chartDrawing">
    <cdr:from>
      <cdr:x>0.96474</cdr:x>
      <cdr:y>0.26902</cdr:y>
    </cdr:from>
    <cdr:to>
      <cdr:x>0.99412</cdr:x>
      <cdr:y>0.48359</cdr:y>
    </cdr:to>
    <cdr:sp macro="" textlink="">
      <cdr:nvSpPr>
        <cdr:cNvPr id="4" name="3 CuadroTexto"/>
        <cdr:cNvSpPr txBox="1"/>
      </cdr:nvSpPr>
      <cdr:spPr>
        <a:xfrm xmlns:a="http://schemas.openxmlformats.org/drawingml/2006/main" rot="16200000">
          <a:off x="11627979" y="2331371"/>
          <a:ext cx="1434960" cy="37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s-MX" sz="1200" b="0">
              <a:solidFill>
                <a:srgbClr val="C00000"/>
              </a:solidFill>
              <a:latin typeface="Soberana Texto" panose="02000000000000000000" pitchFamily="50" charset="0"/>
            </a:rPr>
            <a:t>cobertura  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38</xdr:row>
      <xdr:rowOff>53272</xdr:rowOff>
    </xdr:from>
    <xdr:to>
      <xdr:col>1</xdr:col>
      <xdr:colOff>190500</xdr:colOff>
      <xdr:row>38</xdr:row>
      <xdr:rowOff>168525</xdr:rowOff>
    </xdr:to>
    <xdr:sp macro="" textlink="">
      <xdr:nvSpPr>
        <xdr:cNvPr id="2" name="1 Rectángulo"/>
        <xdr:cNvSpPr/>
      </xdr:nvSpPr>
      <xdr:spPr>
        <a:xfrm>
          <a:off x="186419" y="9170058"/>
          <a:ext cx="180974" cy="115253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>
            <a:ln>
              <a:noFill/>
            </a:ln>
          </a:endParaRPr>
        </a:p>
      </xdr:txBody>
    </xdr:sp>
    <xdr:clientData/>
  </xdr:twoCellAnchor>
  <xdr:twoCellAnchor>
    <xdr:from>
      <xdr:col>1</xdr:col>
      <xdr:colOff>295276</xdr:colOff>
      <xdr:row>38</xdr:row>
      <xdr:rowOff>53272</xdr:rowOff>
    </xdr:from>
    <xdr:to>
      <xdr:col>1</xdr:col>
      <xdr:colOff>476250</xdr:colOff>
      <xdr:row>38</xdr:row>
      <xdr:rowOff>168525</xdr:rowOff>
    </xdr:to>
    <xdr:sp macro="" textlink="">
      <xdr:nvSpPr>
        <xdr:cNvPr id="3" name="2 Rectángulo"/>
        <xdr:cNvSpPr/>
      </xdr:nvSpPr>
      <xdr:spPr>
        <a:xfrm>
          <a:off x="472169" y="9170058"/>
          <a:ext cx="180974" cy="11525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s-MX" sz="1100">
            <a:ln>
              <a:noFill/>
            </a:ln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530165</xdr:colOff>
      <xdr:row>10</xdr:row>
      <xdr:rowOff>179717</xdr:rowOff>
    </xdr:from>
    <xdr:to>
      <xdr:col>3</xdr:col>
      <xdr:colOff>8986</xdr:colOff>
      <xdr:row>11</xdr:row>
      <xdr:rowOff>161745</xdr:rowOff>
    </xdr:to>
    <xdr:sp macro="" textlink="">
      <xdr:nvSpPr>
        <xdr:cNvPr id="4" name="6 CuadroTexto"/>
        <xdr:cNvSpPr txBox="1"/>
      </xdr:nvSpPr>
      <xdr:spPr>
        <a:xfrm>
          <a:off x="2301815" y="3227717"/>
          <a:ext cx="240821" cy="201103"/>
        </a:xfrm>
        <a:prstGeom prst="rect">
          <a:avLst/>
        </a:prstGeom>
      </xdr:spPr>
      <xdr:txBody>
        <a:bodyPr vertOverflow="clip" horzOverflow="clip" wrap="square" rtlCol="0" anchor="ctr"/>
        <a:lstStyle/>
        <a:p>
          <a:pPr algn="ctr"/>
          <a:r>
            <a:rPr lang="es-MX" sz="700" b="0">
              <a:latin typeface="Presidencia Firme" pitchFamily="50" charset="0"/>
            </a:rPr>
            <a:t>*</a:t>
          </a:r>
        </a:p>
      </xdr:txBody>
    </xdr:sp>
    <xdr:clientData/>
  </xdr:twoCellAnchor>
  <xdr:twoCellAnchor>
    <xdr:from>
      <xdr:col>3</xdr:col>
      <xdr:colOff>548137</xdr:colOff>
      <xdr:row>10</xdr:row>
      <xdr:rowOff>179717</xdr:rowOff>
    </xdr:from>
    <xdr:to>
      <xdr:col>4</xdr:col>
      <xdr:colOff>26958</xdr:colOff>
      <xdr:row>11</xdr:row>
      <xdr:rowOff>161745</xdr:rowOff>
    </xdr:to>
    <xdr:sp macro="" textlink="">
      <xdr:nvSpPr>
        <xdr:cNvPr id="5" name="7 CuadroTexto"/>
        <xdr:cNvSpPr txBox="1"/>
      </xdr:nvSpPr>
      <xdr:spPr>
        <a:xfrm>
          <a:off x="3081787" y="3227717"/>
          <a:ext cx="240821" cy="201103"/>
        </a:xfrm>
        <a:prstGeom prst="rect">
          <a:avLst/>
        </a:prstGeom>
      </xdr:spPr>
      <xdr:txBody>
        <a:bodyPr vertOverflow="clip" horzOverflow="clip" wrap="square" rtlCol="0" anchor="ctr"/>
        <a:lstStyle/>
        <a:p>
          <a:pPr algn="ctr"/>
          <a:r>
            <a:rPr lang="es-MX" sz="700" b="0">
              <a:latin typeface="Presidencia Firme" pitchFamily="50" charset="0"/>
            </a:rPr>
            <a:t>*</a:t>
          </a:r>
        </a:p>
      </xdr:txBody>
    </xdr:sp>
    <xdr:clientData/>
  </xdr:twoCellAnchor>
  <xdr:twoCellAnchor>
    <xdr:from>
      <xdr:col>13</xdr:col>
      <xdr:colOff>9526</xdr:colOff>
      <xdr:row>38</xdr:row>
      <xdr:rowOff>53272</xdr:rowOff>
    </xdr:from>
    <xdr:to>
      <xdr:col>13</xdr:col>
      <xdr:colOff>190500</xdr:colOff>
      <xdr:row>38</xdr:row>
      <xdr:rowOff>168525</xdr:rowOff>
    </xdr:to>
    <xdr:sp macro="" textlink="">
      <xdr:nvSpPr>
        <xdr:cNvPr id="10" name="1 Rectángulo"/>
        <xdr:cNvSpPr/>
      </xdr:nvSpPr>
      <xdr:spPr>
        <a:xfrm>
          <a:off x="186419" y="9170058"/>
          <a:ext cx="180974" cy="115253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>
            <a:ln>
              <a:noFill/>
            </a:ln>
          </a:endParaRPr>
        </a:p>
      </xdr:txBody>
    </xdr:sp>
    <xdr:clientData/>
  </xdr:twoCellAnchor>
  <xdr:twoCellAnchor>
    <xdr:from>
      <xdr:col>13</xdr:col>
      <xdr:colOff>295276</xdr:colOff>
      <xdr:row>38</xdr:row>
      <xdr:rowOff>53272</xdr:rowOff>
    </xdr:from>
    <xdr:to>
      <xdr:col>13</xdr:col>
      <xdr:colOff>476250</xdr:colOff>
      <xdr:row>38</xdr:row>
      <xdr:rowOff>168525</xdr:rowOff>
    </xdr:to>
    <xdr:sp macro="" textlink="">
      <xdr:nvSpPr>
        <xdr:cNvPr id="11" name="2 Rectángulo"/>
        <xdr:cNvSpPr/>
      </xdr:nvSpPr>
      <xdr:spPr>
        <a:xfrm>
          <a:off x="472169" y="9170058"/>
          <a:ext cx="180974" cy="11525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s-MX" sz="1100">
            <a:ln>
              <a:noFill/>
            </a:ln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9526</xdr:colOff>
      <xdr:row>38</xdr:row>
      <xdr:rowOff>53272</xdr:rowOff>
    </xdr:from>
    <xdr:to>
      <xdr:col>25</xdr:col>
      <xdr:colOff>190500</xdr:colOff>
      <xdr:row>38</xdr:row>
      <xdr:rowOff>168525</xdr:rowOff>
    </xdr:to>
    <xdr:sp macro="" textlink="">
      <xdr:nvSpPr>
        <xdr:cNvPr id="12" name="1 Rectángulo"/>
        <xdr:cNvSpPr/>
      </xdr:nvSpPr>
      <xdr:spPr>
        <a:xfrm>
          <a:off x="9725026" y="9170058"/>
          <a:ext cx="180974" cy="115253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>
            <a:ln>
              <a:noFill/>
            </a:ln>
          </a:endParaRPr>
        </a:p>
      </xdr:txBody>
    </xdr:sp>
    <xdr:clientData/>
  </xdr:twoCellAnchor>
  <xdr:twoCellAnchor>
    <xdr:from>
      <xdr:col>25</xdr:col>
      <xdr:colOff>295276</xdr:colOff>
      <xdr:row>38</xdr:row>
      <xdr:rowOff>53272</xdr:rowOff>
    </xdr:from>
    <xdr:to>
      <xdr:col>25</xdr:col>
      <xdr:colOff>476250</xdr:colOff>
      <xdr:row>38</xdr:row>
      <xdr:rowOff>168525</xdr:rowOff>
    </xdr:to>
    <xdr:sp macro="" textlink="">
      <xdr:nvSpPr>
        <xdr:cNvPr id="13" name="2 Rectángulo"/>
        <xdr:cNvSpPr/>
      </xdr:nvSpPr>
      <xdr:spPr>
        <a:xfrm>
          <a:off x="10010776" y="9170058"/>
          <a:ext cx="180974" cy="11525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s-MX" sz="1100">
            <a:ln>
              <a:noFill/>
            </a:ln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95250</xdr:rowOff>
    </xdr:from>
    <xdr:to>
      <xdr:col>17</xdr:col>
      <xdr:colOff>419100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0.44002</cdr:x>
      <cdr:y>0.84046</cdr:y>
    </cdr:from>
    <cdr:to>
      <cdr:x>0.52104</cdr:x>
      <cdr:y>0.90447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3830775" y="3938663"/>
          <a:ext cx="705348" cy="2999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MX" sz="1000" b="1">
              <a:solidFill>
                <a:srgbClr val="0000FF"/>
              </a:solidFill>
              <a:latin typeface="Soberana Texto" panose="02000000000000000000" pitchFamily="50" charset="0"/>
            </a:rPr>
            <a:t>Año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98423</xdr:rowOff>
    </xdr:from>
    <xdr:to>
      <xdr:col>10</xdr:col>
      <xdr:colOff>820386</xdr:colOff>
      <xdr:row>25</xdr:row>
      <xdr:rowOff>179294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0.95493</cdr:x>
      <cdr:y>0.30776</cdr:y>
    </cdr:from>
    <cdr:to>
      <cdr:x>1</cdr:x>
      <cdr:y>0.5747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16200000">
          <a:off x="7321019" y="1609084"/>
          <a:ext cx="1083149" cy="362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s-MX" sz="1100" b="0">
              <a:solidFill>
                <a:srgbClr val="C00000"/>
              </a:solidFill>
              <a:latin typeface="Soberana Texto" panose="02000000000000000000" pitchFamily="50" charset="0"/>
            </a:rPr>
            <a:t>cobertura %</a:t>
          </a:r>
        </a:p>
      </cdr:txBody>
    </cdr:sp>
  </cdr:relSizeAnchor>
  <cdr:relSizeAnchor xmlns:cdr="http://schemas.openxmlformats.org/drawingml/2006/chartDrawing">
    <cdr:from>
      <cdr:x>0.03512</cdr:x>
      <cdr:y>0.31129</cdr:y>
    </cdr:from>
    <cdr:to>
      <cdr:x>0.08019</cdr:x>
      <cdr:y>0.59409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2944" y="1613753"/>
          <a:ext cx="1147503" cy="446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MX" sz="1100" b="0">
              <a:solidFill>
                <a:sysClr val="windowText" lastClr="000000"/>
              </a:solidFill>
              <a:latin typeface="Soberana Texto" panose="02000000000000000000" pitchFamily="50" charset="0"/>
            </a:rPr>
            <a:t>m</a:t>
          </a:r>
          <a:r>
            <a:rPr lang="es-MX" sz="1100" b="0" baseline="30000">
              <a:solidFill>
                <a:sysClr val="windowText" lastClr="000000"/>
              </a:solidFill>
              <a:latin typeface="Soberana Texto" panose="02000000000000000000" pitchFamily="50" charset="0"/>
            </a:rPr>
            <a:t>3</a:t>
          </a:r>
          <a:r>
            <a:rPr lang="es-MX" sz="1100" b="0">
              <a:solidFill>
                <a:sysClr val="windowText" lastClr="000000"/>
              </a:solidFill>
              <a:latin typeface="Soberana Texto" panose="02000000000000000000" pitchFamily="50" charset="0"/>
            </a:rPr>
            <a:t>/s</a:t>
          </a:r>
        </a:p>
      </cdr:txBody>
    </cdr:sp>
  </cdr:relSizeAnchor>
  <cdr:relSizeAnchor xmlns:cdr="http://schemas.openxmlformats.org/drawingml/2006/chartDrawing">
    <cdr:from>
      <cdr:x>0.03254</cdr:x>
      <cdr:y>0.82751</cdr:y>
    </cdr:from>
    <cdr:to>
      <cdr:x>0.08636</cdr:x>
      <cdr:y>0.86928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27777" y="4303580"/>
          <a:ext cx="542112" cy="2172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b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200" b="0">
              <a:solidFill>
                <a:sysClr val="windowText" lastClr="000000"/>
              </a:solidFill>
              <a:latin typeface="Soberana Texto" panose="02000000000000000000" pitchFamily="50" charset="0"/>
            </a:rPr>
            <a:t>Año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85725</xdr:rowOff>
    </xdr:from>
    <xdr:to>
      <xdr:col>11</xdr:col>
      <xdr:colOff>648201</xdr:colOff>
      <xdr:row>35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0.58204</cdr:x>
      <cdr:y>0.38316</cdr:y>
    </cdr:from>
    <cdr:to>
      <cdr:x>0.96923</cdr:x>
      <cdr:y>0.43664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84715" y="2426959"/>
          <a:ext cx="3182925" cy="338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MX" sz="1400" b="1">
              <a:solidFill>
                <a:srgbClr val="663300"/>
              </a:solidFill>
              <a:latin typeface="Soberana Texto" panose="02000000000000000000" pitchFamily="50" charset="0"/>
            </a:rPr>
            <a:t>Promedio</a:t>
          </a:r>
          <a:r>
            <a:rPr lang="es-MX" sz="1400" b="1" baseline="0">
              <a:solidFill>
                <a:srgbClr val="663300"/>
              </a:solidFill>
              <a:latin typeface="Soberana Texto" panose="02000000000000000000" pitchFamily="50" charset="0"/>
            </a:rPr>
            <a:t> cobertura nacional 52.7%</a:t>
          </a:r>
          <a:endParaRPr lang="es-MX" sz="1400" b="1">
            <a:solidFill>
              <a:srgbClr val="663300"/>
            </a:solidFill>
            <a:latin typeface="Soberana Texto" panose="02000000000000000000" pitchFamily="50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66675</xdr:rowOff>
    </xdr:from>
    <xdr:to>
      <xdr:col>11</xdr:col>
      <xdr:colOff>685800</xdr:colOff>
      <xdr:row>15</xdr:row>
      <xdr:rowOff>219075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723900</xdr:colOff>
      <xdr:row>0</xdr:row>
      <xdr:rowOff>0</xdr:rowOff>
    </xdr:from>
    <xdr:ext cx="184731" cy="264560"/>
    <xdr:sp macro="" textlink="">
      <xdr:nvSpPr>
        <xdr:cNvPr id="2" name="CuadroTexto 1"/>
        <xdr:cNvSpPr txBox="1"/>
      </xdr:nvSpPr>
      <xdr:spPr>
        <a:xfrm>
          <a:off x="52959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28574</xdr:colOff>
      <xdr:row>2</xdr:row>
      <xdr:rowOff>19050</xdr:rowOff>
    </xdr:from>
    <xdr:to>
      <xdr:col>6</xdr:col>
      <xdr:colOff>728661</xdr:colOff>
      <xdr:row>14</xdr:row>
      <xdr:rowOff>171450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0.54473</cdr:x>
      <cdr:y>0.15586</cdr:y>
    </cdr:from>
    <cdr:to>
      <cdr:x>0.92696</cdr:x>
      <cdr:y>0.26932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26765" y="672530"/>
          <a:ext cx="3316715" cy="489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 b="0">
              <a:effectLst/>
              <a:latin typeface="Soberana Texto" panose="02000000000000000000" pitchFamily="50" charset="0"/>
              <a:ea typeface="+mn-ea"/>
              <a:cs typeface="+mn-cs"/>
            </a:rPr>
            <a:t>No. total plantas:         2 337</a:t>
          </a:r>
          <a:endParaRPr lang="es-MX" sz="1000">
            <a:effectLst/>
            <a:latin typeface="Soberana Texto" panose="02000000000000000000" pitchFamily="50" charset="0"/>
          </a:endParaRPr>
        </a:p>
        <a:p xmlns:a="http://schemas.openxmlformats.org/drawingml/2006/main">
          <a:r>
            <a:rPr lang="es-MX" sz="1000" b="0" baseline="0">
              <a:effectLst/>
              <a:latin typeface="Soberana Texto" panose="02000000000000000000" pitchFamily="50" charset="0"/>
              <a:ea typeface="+mn-ea"/>
              <a:cs typeface="+mn-cs"/>
            </a:rPr>
            <a:t>Caudal tratado:        111.3 m</a:t>
          </a:r>
          <a:r>
            <a:rPr lang="es-MX" sz="1000" b="0" baseline="30000">
              <a:effectLst/>
              <a:latin typeface="Soberana Texto" panose="02000000000000000000" pitchFamily="50" charset="0"/>
              <a:ea typeface="+mn-ea"/>
              <a:cs typeface="+mn-cs"/>
            </a:rPr>
            <a:t>3</a:t>
          </a:r>
          <a:r>
            <a:rPr lang="es-MX" sz="1000" b="0" baseline="0">
              <a:effectLst/>
              <a:latin typeface="Soberana Texto" panose="02000000000000000000" pitchFamily="50" charset="0"/>
              <a:ea typeface="+mn-ea"/>
              <a:cs typeface="+mn-cs"/>
            </a:rPr>
            <a:t>/s </a:t>
          </a:r>
          <a:endParaRPr lang="es-MX" sz="1000">
            <a:effectLst/>
            <a:latin typeface="Soberana Texto" panose="02000000000000000000" pitchFamily="50" charset="0"/>
          </a:endParaRPr>
        </a:p>
        <a:p xmlns:a="http://schemas.openxmlformats.org/drawingml/2006/main">
          <a:endParaRPr lang="es-MX" sz="1000" b="0">
            <a:latin typeface="Soberana Sans" pitchFamily="50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38</xdr:row>
      <xdr:rowOff>47625</xdr:rowOff>
    </xdr:from>
    <xdr:to>
      <xdr:col>1</xdr:col>
      <xdr:colOff>209549</xdr:colOff>
      <xdr:row>38</xdr:row>
      <xdr:rowOff>161925</xdr:rowOff>
    </xdr:to>
    <xdr:sp macro="" textlink="">
      <xdr:nvSpPr>
        <xdr:cNvPr id="2" name="3 Rectángulo"/>
        <xdr:cNvSpPr/>
      </xdr:nvSpPr>
      <xdr:spPr>
        <a:xfrm>
          <a:off x="209550" y="7381875"/>
          <a:ext cx="180974" cy="114300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>
            <a:ln>
              <a:noFill/>
            </a:ln>
          </a:endParaRPr>
        </a:p>
      </xdr:txBody>
    </xdr:sp>
    <xdr:clientData/>
  </xdr:twoCellAnchor>
  <xdr:twoCellAnchor>
    <xdr:from>
      <xdr:col>1</xdr:col>
      <xdr:colOff>314325</xdr:colOff>
      <xdr:row>38</xdr:row>
      <xdr:rowOff>47625</xdr:rowOff>
    </xdr:from>
    <xdr:to>
      <xdr:col>1</xdr:col>
      <xdr:colOff>495299</xdr:colOff>
      <xdr:row>38</xdr:row>
      <xdr:rowOff>161925</xdr:rowOff>
    </xdr:to>
    <xdr:sp macro="" textlink="">
      <xdr:nvSpPr>
        <xdr:cNvPr id="3" name="4 Rectángulo"/>
        <xdr:cNvSpPr/>
      </xdr:nvSpPr>
      <xdr:spPr>
        <a:xfrm>
          <a:off x="495300" y="7381875"/>
          <a:ext cx="180974" cy="114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s-MX" sz="1100">
            <a:ln>
              <a:noFill/>
            </a:ln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28575</xdr:colOff>
      <xdr:row>38</xdr:row>
      <xdr:rowOff>47625</xdr:rowOff>
    </xdr:from>
    <xdr:to>
      <xdr:col>15</xdr:col>
      <xdr:colOff>209549</xdr:colOff>
      <xdr:row>38</xdr:row>
      <xdr:rowOff>161925</xdr:rowOff>
    </xdr:to>
    <xdr:sp macro="" textlink="">
      <xdr:nvSpPr>
        <xdr:cNvPr id="4" name="3 Rectángulo"/>
        <xdr:cNvSpPr/>
      </xdr:nvSpPr>
      <xdr:spPr>
        <a:xfrm>
          <a:off x="9886950" y="7381875"/>
          <a:ext cx="180974" cy="114300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>
            <a:ln>
              <a:noFill/>
            </a:ln>
          </a:endParaRPr>
        </a:p>
      </xdr:txBody>
    </xdr:sp>
    <xdr:clientData/>
  </xdr:twoCellAnchor>
  <xdr:twoCellAnchor>
    <xdr:from>
      <xdr:col>15</xdr:col>
      <xdr:colOff>314325</xdr:colOff>
      <xdr:row>38</xdr:row>
      <xdr:rowOff>47625</xdr:rowOff>
    </xdr:from>
    <xdr:to>
      <xdr:col>15</xdr:col>
      <xdr:colOff>495299</xdr:colOff>
      <xdr:row>38</xdr:row>
      <xdr:rowOff>161925</xdr:rowOff>
    </xdr:to>
    <xdr:sp macro="" textlink="">
      <xdr:nvSpPr>
        <xdr:cNvPr id="5" name="4 Rectángulo"/>
        <xdr:cNvSpPr/>
      </xdr:nvSpPr>
      <xdr:spPr>
        <a:xfrm>
          <a:off x="10172700" y="7381875"/>
          <a:ext cx="180974" cy="114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s-MX" sz="1100">
            <a:ln>
              <a:noFill/>
            </a:ln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85724</xdr:rowOff>
    </xdr:from>
    <xdr:to>
      <xdr:col>3</xdr:col>
      <xdr:colOff>1066800</xdr:colOff>
      <xdr:row>23</xdr:row>
      <xdr:rowOff>66674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</xdr:row>
      <xdr:rowOff>85725</xdr:rowOff>
    </xdr:from>
    <xdr:to>
      <xdr:col>9</xdr:col>
      <xdr:colOff>657225</xdr:colOff>
      <xdr:row>19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127226</xdr:colOff>
      <xdr:row>2</xdr:row>
      <xdr:rowOff>125866</xdr:rowOff>
    </xdr:from>
    <xdr:to>
      <xdr:col>10</xdr:col>
      <xdr:colOff>979713</xdr:colOff>
      <xdr:row>27</xdr:row>
      <xdr:rowOff>375898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0.85221</cdr:x>
      <cdr:y>0.04471</cdr:y>
    </cdr:from>
    <cdr:to>
      <cdr:x>0.91504</cdr:x>
      <cdr:y>0.08644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172575" y="285750"/>
          <a:ext cx="6762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0.03624</cdr:x>
      <cdr:y>0</cdr:y>
    </cdr:from>
    <cdr:to>
      <cdr:x>0.20707</cdr:x>
      <cdr:y>0.03615</cdr:y>
    </cdr:to>
    <cdr:sp macro="" textlink="">
      <cdr:nvSpPr>
        <cdr:cNvPr id="35" name="34 CuadroTexto"/>
        <cdr:cNvSpPr txBox="1"/>
      </cdr:nvSpPr>
      <cdr:spPr>
        <a:xfrm xmlns:a="http://schemas.openxmlformats.org/drawingml/2006/main">
          <a:off x="381000" y="0"/>
          <a:ext cx="1795973" cy="469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s-MX" sz="1500" b="0">
              <a:latin typeface="Soberana Texto" panose="02000000000000000000" pitchFamily="50" charset="0"/>
            </a:rPr>
            <a:t>Ciudad</a:t>
          </a:r>
        </a:p>
      </cdr:txBody>
    </cdr:sp>
  </cdr:relSizeAnchor>
  <cdr:relSizeAnchor xmlns:cdr="http://schemas.openxmlformats.org/drawingml/2006/chartDrawing">
    <cdr:from>
      <cdr:x>0.69835</cdr:x>
      <cdr:y>0.18692</cdr:y>
    </cdr:from>
    <cdr:to>
      <cdr:x>0.86797</cdr:x>
      <cdr:y>0.34579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2350" y="1524000"/>
          <a:ext cx="17907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MX" sz="1200" b="0">
            <a:latin typeface="Presidencia Firme" pitchFamily="50" charset="0"/>
          </a:endParaRP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138112</xdr:colOff>
      <xdr:row>2</xdr:row>
      <xdr:rowOff>47625</xdr:rowOff>
    </xdr:from>
    <xdr:to>
      <xdr:col>10</xdr:col>
      <xdr:colOff>928687</xdr:colOff>
      <xdr:row>27</xdr:row>
      <xdr:rowOff>371475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0.85221</cdr:x>
      <cdr:y>0.04471</cdr:y>
    </cdr:from>
    <cdr:to>
      <cdr:x>0.91504</cdr:x>
      <cdr:y>0.08644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172575" y="285750"/>
          <a:ext cx="6762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0.0498</cdr:x>
      <cdr:y>0</cdr:y>
    </cdr:from>
    <cdr:to>
      <cdr:x>0.22063</cdr:x>
      <cdr:y>0.03615</cdr:y>
    </cdr:to>
    <cdr:sp macro="" textlink="">
      <cdr:nvSpPr>
        <cdr:cNvPr id="35" name="34 CuadroTexto"/>
        <cdr:cNvSpPr txBox="1"/>
      </cdr:nvSpPr>
      <cdr:spPr>
        <a:xfrm xmlns:a="http://schemas.openxmlformats.org/drawingml/2006/main">
          <a:off x="523579" y="0"/>
          <a:ext cx="1795973" cy="476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s-MX" sz="1500" b="0">
              <a:latin typeface="Soberana Texto" panose="02000000000000000000" pitchFamily="50" charset="0"/>
            </a:rPr>
            <a:t>Ciudad</a:t>
          </a:r>
        </a:p>
      </cdr:txBody>
    </cdr:sp>
  </cdr:relSizeAnchor>
  <cdr:relSizeAnchor xmlns:cdr="http://schemas.openxmlformats.org/drawingml/2006/chartDrawing">
    <cdr:from>
      <cdr:x>0.69835</cdr:x>
      <cdr:y>0.18692</cdr:y>
    </cdr:from>
    <cdr:to>
      <cdr:x>0.86797</cdr:x>
      <cdr:y>0.34579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2350" y="1524000"/>
          <a:ext cx="17907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MX" sz="1200" b="0">
            <a:latin typeface="Presidencia Firme" pitchFamily="50" charset="0"/>
          </a:endParaRP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76201</xdr:rowOff>
    </xdr:from>
    <xdr:to>
      <xdr:col>7</xdr:col>
      <xdr:colOff>1714500</xdr:colOff>
      <xdr:row>27</xdr:row>
      <xdr:rowOff>476250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0.10315</cdr:x>
      <cdr:y>0.00564</cdr:y>
    </cdr:from>
    <cdr:to>
      <cdr:x>0.3252</cdr:x>
      <cdr:y>0.02433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80861" y="76200"/>
          <a:ext cx="2757390" cy="252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r>
            <a:rPr lang="es-MX" sz="1600" b="0">
              <a:latin typeface="Soberana Texto" panose="02000000000000000000" pitchFamily="50" charset="0"/>
            </a:rPr>
            <a:t>Ciudad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0.28256</cdr:x>
      <cdr:y>0.42972</cdr:y>
    </cdr:from>
    <cdr:to>
      <cdr:x>0.48065</cdr:x>
      <cdr:y>0.67761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629629" y="1371197"/>
          <a:ext cx="1142454" cy="79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000">
              <a:solidFill>
                <a:schemeClr val="bg1"/>
              </a:solidFill>
              <a:latin typeface="Soberana Texto" panose="02000000000000000000" pitchFamily="50" charset="0"/>
            </a:rPr>
            <a:t>Agua residual</a:t>
          </a:r>
          <a:r>
            <a:rPr lang="es-MX" sz="1000" baseline="0">
              <a:solidFill>
                <a:schemeClr val="bg1"/>
              </a:solidFill>
              <a:latin typeface="Soberana Texto" panose="02000000000000000000" pitchFamily="50" charset="0"/>
            </a:rPr>
            <a:t> colectada</a:t>
          </a:r>
        </a:p>
        <a:p xmlns:a="http://schemas.openxmlformats.org/drawingml/2006/main">
          <a:pPr algn="ctr"/>
          <a:r>
            <a:rPr lang="es-MX" sz="1000" baseline="0">
              <a:solidFill>
                <a:schemeClr val="bg1"/>
              </a:solidFill>
              <a:latin typeface="Soberana Texto" panose="02000000000000000000" pitchFamily="50" charset="0"/>
            </a:rPr>
            <a:t>211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104775</xdr:rowOff>
    </xdr:from>
    <xdr:to>
      <xdr:col>13</xdr:col>
      <xdr:colOff>590550</xdr:colOff>
      <xdr:row>32</xdr:row>
      <xdr:rowOff>113394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45</xdr:row>
      <xdr:rowOff>9525</xdr:rowOff>
    </xdr:from>
    <xdr:to>
      <xdr:col>8</xdr:col>
      <xdr:colOff>742951</xdr:colOff>
      <xdr:row>72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0.00392</cdr:x>
      <cdr:y>0.15486</cdr:y>
    </cdr:from>
    <cdr:to>
      <cdr:x>0.05154</cdr:x>
      <cdr:y>0.51007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16200000">
          <a:off x="-594713" y="1318032"/>
          <a:ext cx="1593570" cy="346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1200" b="1">
              <a:solidFill>
                <a:schemeClr val="accent6">
                  <a:lumMod val="50000"/>
                </a:schemeClr>
              </a:solidFill>
              <a:latin typeface="Soberana Texto" panose="02000000000000000000" pitchFamily="50" charset="0"/>
            </a:rPr>
            <a:t>millones  de pesos</a:t>
          </a:r>
        </a:p>
      </cdr:txBody>
    </cdr:sp>
  </cdr:relSizeAnchor>
  <cdr:relSizeAnchor xmlns:cdr="http://schemas.openxmlformats.org/drawingml/2006/chartDrawing">
    <cdr:from>
      <cdr:x>0.80884</cdr:x>
      <cdr:y>0.15287</cdr:y>
    </cdr:from>
    <cdr:to>
      <cdr:x>0.83967</cdr:x>
      <cdr:y>0.23726</cdr:y>
    </cdr:to>
    <cdr:cxnSp macro="">
      <cdr:nvCxnSpPr>
        <cdr:cNvPr id="4" name="Conector angular 3"/>
        <cdr:cNvCxnSpPr/>
      </cdr:nvCxnSpPr>
      <cdr:spPr>
        <a:xfrm xmlns:a="http://schemas.openxmlformats.org/drawingml/2006/main" rot="16200000" flipH="1">
          <a:off x="7386640" y="1023938"/>
          <a:ext cx="504826" cy="285751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0.81141</cdr:x>
      <cdr:y>0.02309</cdr:y>
    </cdr:from>
    <cdr:to>
      <cdr:x>0.84327</cdr:x>
      <cdr:y>0.19506</cdr:y>
    </cdr:to>
    <cdr:sp macro="" textlink="">
      <cdr:nvSpPr>
        <cdr:cNvPr id="5" name="CuadroTexto 4"/>
        <cdr:cNvSpPr txBox="1"/>
      </cdr:nvSpPr>
      <cdr:spPr>
        <a:xfrm xmlns:a="http://schemas.openxmlformats.org/drawingml/2006/main" rot="16200000">
          <a:off x="7153276" y="504824"/>
          <a:ext cx="10287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200" b="0">
              <a:solidFill>
                <a:schemeClr val="bg1"/>
              </a:solidFill>
              <a:latin typeface="Soberana Texto" panose="02000000000000000000" pitchFamily="50" charset="0"/>
            </a:rPr>
            <a:t>78 566 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217713</xdr:colOff>
      <xdr:row>2</xdr:row>
      <xdr:rowOff>149679</xdr:rowOff>
    </xdr:from>
    <xdr:to>
      <xdr:col>15</xdr:col>
      <xdr:colOff>353786</xdr:colOff>
      <xdr:row>34</xdr:row>
      <xdr:rowOff>176893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396876</xdr:colOff>
      <xdr:row>32</xdr:row>
      <xdr:rowOff>23130</xdr:rowOff>
    </xdr:from>
    <xdr:to>
      <xdr:col>7</xdr:col>
      <xdr:colOff>1571625</xdr:colOff>
      <xdr:row>68</xdr:row>
      <xdr:rowOff>126999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793750</xdr:colOff>
      <xdr:row>72</xdr:row>
      <xdr:rowOff>38100</xdr:rowOff>
    </xdr:from>
    <xdr:to>
      <xdr:col>16</xdr:col>
      <xdr:colOff>95251</xdr:colOff>
      <xdr:row>116</xdr:row>
      <xdr:rowOff>114300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54429</xdr:rowOff>
    </xdr:from>
    <xdr:to>
      <xdr:col>3</xdr:col>
      <xdr:colOff>772130</xdr:colOff>
      <xdr:row>3</xdr:row>
      <xdr:rowOff>5746</xdr:rowOff>
    </xdr:to>
    <xdr:sp macro="" textlink="">
      <xdr:nvSpPr>
        <xdr:cNvPr id="5" name="WordArt 16"/>
        <xdr:cNvSpPr>
          <a:spLocks noChangeArrowheads="1" noChangeShapeType="1" noTextEdit="1"/>
        </xdr:cNvSpPr>
      </xdr:nvSpPr>
      <xdr:spPr bwMode="auto">
        <a:xfrm>
          <a:off x="857250" y="54429"/>
          <a:ext cx="3411916" cy="522817"/>
        </a:xfrm>
        <a:prstGeom prst="rect">
          <a:avLst/>
        </a:prstGeom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/>
          <a:r>
            <a:rPr lang="es-MX" sz="3200" b="0" kern="10" spc="0">
              <a:ln w="9525">
                <a:solidFill>
                  <a:srgbClr val="00008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Soberana Sans" pitchFamily="50" charset="0"/>
              <a:ea typeface="+mn-ea"/>
              <a:cs typeface="+mn-cs"/>
            </a:rPr>
            <a:t>Resumen</a:t>
          </a:r>
        </a:p>
      </xdr:txBody>
    </xdr:sp>
    <xdr:clientData/>
  </xdr:twoCellAnchor>
  <xdr:twoCellAnchor>
    <xdr:from>
      <xdr:col>1</xdr:col>
      <xdr:colOff>68035</xdr:colOff>
      <xdr:row>3</xdr:row>
      <xdr:rowOff>95251</xdr:rowOff>
    </xdr:from>
    <xdr:to>
      <xdr:col>12</xdr:col>
      <xdr:colOff>438452</xdr:colOff>
      <xdr:row>6</xdr:row>
      <xdr:rowOff>58512</xdr:rowOff>
    </xdr:to>
    <xdr:sp macro="" textlink="">
      <xdr:nvSpPr>
        <xdr:cNvPr id="6" name="WordArt 15"/>
        <xdr:cNvSpPr>
          <a:spLocks noChangeArrowheads="1" noChangeShapeType="1" noTextEdit="1"/>
        </xdr:cNvSpPr>
      </xdr:nvSpPr>
      <xdr:spPr bwMode="auto">
        <a:xfrm>
          <a:off x="830035" y="666751"/>
          <a:ext cx="13882310" cy="54836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3200" b="0" kern="10" spc="0">
              <a:ln w="9525">
                <a:solidFill>
                  <a:srgbClr val="00008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Soberana Sans" pitchFamily="50" charset="0"/>
            </a:rPr>
            <a:t>Situación de Subsector Agua Potable, Alcantarillado y Saneamiento a diciembre de 2014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" name="CuadroTexto 1"/>
        <xdr:cNvSpPr txBox="1"/>
      </xdr:nvSpPr>
      <xdr:spPr>
        <a:xfrm>
          <a:off x="4791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38100</xdr:colOff>
      <xdr:row>3</xdr:row>
      <xdr:rowOff>19049</xdr:rowOff>
    </xdr:from>
    <xdr:to>
      <xdr:col>6</xdr:col>
      <xdr:colOff>733425</xdr:colOff>
      <xdr:row>17</xdr:row>
      <xdr:rowOff>152398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</xdr:row>
      <xdr:rowOff>28574</xdr:rowOff>
    </xdr:from>
    <xdr:to>
      <xdr:col>6</xdr:col>
      <xdr:colOff>409574</xdr:colOff>
      <xdr:row>17</xdr:row>
      <xdr:rowOff>84738</xdr:rowOff>
    </xdr:to>
    <xdr:grpSp>
      <xdr:nvGrpSpPr>
        <xdr:cNvPr id="2" name="Grupo 1"/>
        <xdr:cNvGrpSpPr/>
      </xdr:nvGrpSpPr>
      <xdr:grpSpPr>
        <a:xfrm>
          <a:off x="752475" y="628649"/>
          <a:ext cx="2971799" cy="3304189"/>
          <a:chOff x="2028824" y="7248525"/>
          <a:chExt cx="1997687" cy="2114550"/>
        </a:xfrm>
      </xdr:grpSpPr>
      <xdr:sp macro="" textlink="">
        <xdr:nvSpPr>
          <xdr:cNvPr id="3" name="Elipse 2"/>
          <xdr:cNvSpPr/>
        </xdr:nvSpPr>
        <xdr:spPr>
          <a:xfrm>
            <a:off x="2028824" y="7248525"/>
            <a:ext cx="1997687" cy="2114550"/>
          </a:xfrm>
          <a:prstGeom prst="ellipse">
            <a:avLst/>
          </a:prstGeom>
          <a:solidFill>
            <a:srgbClr val="CC99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endParaRPr lang="es-MX" sz="600">
              <a:solidFill>
                <a:sysClr val="windowText" lastClr="000000"/>
              </a:solidFill>
              <a:latin typeface="Soberana Texto" panose="02000000000000000000" pitchFamily="50" charset="0"/>
            </a:endParaRPr>
          </a:p>
          <a:p>
            <a:pPr algn="r"/>
            <a:r>
              <a:rPr lang="es-MX" sz="1200">
                <a:solidFill>
                  <a:sysClr val="windowText" lastClr="000000"/>
                </a:solidFill>
                <a:latin typeface="Soberana Texto" panose="02000000000000000000" pitchFamily="50" charset="0"/>
              </a:rPr>
              <a:t>Colectado</a:t>
            </a:r>
          </a:p>
          <a:p>
            <a:pPr algn="r"/>
            <a:r>
              <a:rPr lang="es-MX" sz="1200">
                <a:solidFill>
                  <a:sysClr val="windowText" lastClr="000000"/>
                </a:solidFill>
                <a:latin typeface="Soberana Texto" panose="02000000000000000000" pitchFamily="50" charset="0"/>
              </a:rPr>
              <a:t>211</a:t>
            </a:r>
          </a:p>
          <a:p>
            <a:pPr algn="r"/>
            <a:endParaRPr lang="es-MX" sz="1600">
              <a:solidFill>
                <a:sysClr val="windowText" lastClr="000000"/>
              </a:solidFill>
              <a:latin typeface="Soberana Texto" panose="02000000000000000000" pitchFamily="50" charset="0"/>
            </a:endParaRPr>
          </a:p>
          <a:p>
            <a:pPr algn="r"/>
            <a:endParaRPr lang="es-MX" sz="1600">
              <a:solidFill>
                <a:sysClr val="windowText" lastClr="000000"/>
              </a:solidFill>
              <a:latin typeface="Soberana Texto" panose="02000000000000000000" pitchFamily="50" charset="0"/>
            </a:endParaRPr>
          </a:p>
          <a:p>
            <a:pPr algn="r"/>
            <a:endParaRPr lang="es-MX" sz="1600">
              <a:solidFill>
                <a:sysClr val="windowText" lastClr="000000"/>
              </a:solidFill>
              <a:latin typeface="Soberana Texto" panose="02000000000000000000" pitchFamily="50" charset="0"/>
            </a:endParaRPr>
          </a:p>
        </xdr:txBody>
      </xdr:sp>
      <xdr:sp macro="" textlink="">
        <xdr:nvSpPr>
          <xdr:cNvPr id="4" name="Elipse 3"/>
          <xdr:cNvSpPr/>
        </xdr:nvSpPr>
        <xdr:spPr>
          <a:xfrm>
            <a:off x="2419349" y="7955405"/>
            <a:ext cx="1454719" cy="1386590"/>
          </a:xfrm>
          <a:prstGeom prst="ellipse">
            <a:avLst/>
          </a:prstGeom>
          <a:solidFill>
            <a:srgbClr val="009999"/>
          </a:solidFill>
          <a:ln>
            <a:noFill/>
          </a:ln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r>
              <a:rPr lang="es-MX" sz="1200">
                <a:solidFill>
                  <a:sysClr val="windowText" lastClr="000000"/>
                </a:solidFill>
                <a:latin typeface="Soberana Texto" panose="02000000000000000000" pitchFamily="50" charset="0"/>
              </a:rPr>
              <a:t>Tratado</a:t>
            </a:r>
          </a:p>
          <a:p>
            <a:pPr algn="ctr"/>
            <a:r>
              <a:rPr lang="es-MX" sz="1200">
                <a:solidFill>
                  <a:sysClr val="windowText" lastClr="000000"/>
                </a:solidFill>
                <a:latin typeface="Soberana Texto" panose="02000000000000000000" pitchFamily="50" charset="0"/>
              </a:rPr>
              <a:t>111.3</a:t>
            </a:r>
          </a:p>
        </xdr:txBody>
      </xdr:sp>
      <xdr:sp macro="" textlink="">
        <xdr:nvSpPr>
          <xdr:cNvPr id="5" name="Elipse 4"/>
          <xdr:cNvSpPr/>
        </xdr:nvSpPr>
        <xdr:spPr>
          <a:xfrm>
            <a:off x="2171700" y="7462916"/>
            <a:ext cx="884134" cy="866618"/>
          </a:xfrm>
          <a:prstGeom prst="ellipse">
            <a:avLst/>
          </a:prstGeom>
          <a:solidFill>
            <a:srgbClr val="00FF00"/>
          </a:solidFill>
          <a:ln>
            <a:noFill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es-MX" sz="1200">
                <a:solidFill>
                  <a:sysClr val="windowText" lastClr="000000"/>
                </a:solidFill>
                <a:latin typeface="Soberana Texto" panose="02000000000000000000" pitchFamily="50" charset="0"/>
              </a:rPr>
              <a:t>Reutilizado</a:t>
            </a:r>
          </a:p>
          <a:p>
            <a:pPr algn="ctr"/>
            <a:r>
              <a:rPr lang="es-MX" sz="1200">
                <a:solidFill>
                  <a:sysClr val="windowText" lastClr="000000"/>
                </a:solidFill>
                <a:latin typeface="Soberana Texto" panose="02000000000000000000" pitchFamily="50" charset="0"/>
              </a:rPr>
              <a:t>91.2</a:t>
            </a:r>
          </a:p>
        </xdr:txBody>
      </xdr:sp>
    </xdr:grpSp>
    <xdr:clientData/>
  </xdr:twoCellAnchor>
  <xdr:oneCellAnchor>
    <xdr:from>
      <xdr:col>0</xdr:col>
      <xdr:colOff>0</xdr:colOff>
      <xdr:row>32</xdr:row>
      <xdr:rowOff>114300</xdr:rowOff>
    </xdr:from>
    <xdr:ext cx="184731" cy="264560"/>
    <xdr:sp macro="" textlink="">
      <xdr:nvSpPr>
        <xdr:cNvPr id="7" name="CuadroTexto 6"/>
        <xdr:cNvSpPr txBox="1"/>
      </xdr:nvSpPr>
      <xdr:spPr>
        <a:xfrm>
          <a:off x="60960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352425</xdr:colOff>
      <xdr:row>17</xdr:row>
      <xdr:rowOff>85726</xdr:rowOff>
    </xdr:from>
    <xdr:to>
      <xdr:col>1</xdr:col>
      <xdr:colOff>476250</xdr:colOff>
      <xdr:row>18</xdr:row>
      <xdr:rowOff>19051</xdr:rowOff>
    </xdr:to>
    <xdr:sp macro="" textlink="">
      <xdr:nvSpPr>
        <xdr:cNvPr id="8" name="Rectángulo 7"/>
        <xdr:cNvSpPr/>
      </xdr:nvSpPr>
      <xdr:spPr>
        <a:xfrm>
          <a:off x="6448425" y="4086226"/>
          <a:ext cx="123825" cy="123825"/>
        </a:xfrm>
        <a:prstGeom prst="rect">
          <a:avLst/>
        </a:prstGeom>
        <a:solidFill>
          <a:srgbClr val="CC99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" name="CuadroTexto 1"/>
        <xdr:cNvSpPr txBox="1"/>
      </xdr:nvSpPr>
      <xdr:spPr>
        <a:xfrm>
          <a:off x="6096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38100</xdr:colOff>
      <xdr:row>2</xdr:row>
      <xdr:rowOff>9525</xdr:rowOff>
    </xdr:from>
    <xdr:to>
      <xdr:col>6</xdr:col>
      <xdr:colOff>733425</xdr:colOff>
      <xdr:row>17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107W104\inversiones\2002\Mis%20documentos\ANTEPROY-1999\TRABAJO\EXCEL\OAI\DEFINITI\C-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I\CI\CI\DSAPAS\Edicion%202014\Documento\Users\jvasquez\AppData\Roaming\Microsoft\Excel\Tablas%20DSAPAS%202013%20FINAL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I\CI\CI\DSAPAS\Edicion%202015\inversiones\INVERSIONES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campos\AppData\Roaming\Microsoft\Excel\Tablas%20DSAPAS2015%20(version%201)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I\CI\CI\DSAPAS\Edicion%202015\Documento\Tablas%20DSAPAS%202015%2012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g 1.2"/>
      <sheetName val="1.3"/>
      <sheetName val="1.4"/>
      <sheetName val="g 1.3"/>
      <sheetName val="1.5"/>
      <sheetName val="1.6"/>
      <sheetName val="1.7"/>
      <sheetName val="1.8"/>
      <sheetName val="g1.1 y g1.4"/>
      <sheetName val="g 1.5"/>
      <sheetName val="g1.6"/>
      <sheetName val="1.9"/>
      <sheetName val="1.10"/>
      <sheetName val="g1.7"/>
      <sheetName val="1.11"/>
      <sheetName val="1.12"/>
      <sheetName val="1.13"/>
      <sheetName val="1.14"/>
      <sheetName val="cob estados 2010"/>
      <sheetName val="g2.1"/>
      <sheetName val="2.1"/>
      <sheetName val="ap"/>
      <sheetName val="g2.2"/>
      <sheetName val="2.2"/>
      <sheetName val="g2.3"/>
      <sheetName val="2.3"/>
      <sheetName val="2.4"/>
      <sheetName val="2.5"/>
      <sheetName val="g2.4"/>
      <sheetName val="2.6"/>
      <sheetName val="g2.5"/>
      <sheetName val="2.7"/>
      <sheetName val="2.8"/>
      <sheetName val="2.9"/>
      <sheetName val="2.10  g2.6  2.11  g2.7"/>
      <sheetName val="2.10  g2.5  2.11  g2.6 NO"/>
      <sheetName val="g2.8 g2.9"/>
      <sheetName val="g2.10"/>
      <sheetName val="g2.11"/>
      <sheetName val="3.1"/>
      <sheetName val="3.2"/>
      <sheetName val="g3.xN"/>
      <sheetName val="3.3"/>
      <sheetName val="g3.1 y N"/>
      <sheetName val="3.4"/>
      <sheetName val="g3.2"/>
      <sheetName val="3.5"/>
      <sheetName val="g3.3"/>
      <sheetName val="3.6"/>
      <sheetName val="3.7"/>
      <sheetName val="3.8"/>
      <sheetName val="3.8 (2)"/>
      <sheetName val=" g3.4"/>
      <sheetName val="3.9"/>
      <sheetName val="g3.5"/>
      <sheetName val="3.10"/>
      <sheetName val="3.11"/>
      <sheetName val="g3.6"/>
      <sheetName val="3.12"/>
      <sheetName val="3.12 borrar"/>
      <sheetName val="3.13"/>
      <sheetName val="B"/>
      <sheetName val="g3.7 y 3.x"/>
      <sheetName val="3.14"/>
      <sheetName val=" g3.8"/>
      <sheetName val="4.1"/>
      <sheetName val="4.2no"/>
      <sheetName val="g4.3"/>
      <sheetName val=" 4.2"/>
      <sheetName val="5.1"/>
      <sheetName val="5.2"/>
      <sheetName val="5.2no"/>
      <sheetName val="5.3"/>
      <sheetName val="5.4"/>
      <sheetName val="5.5"/>
      <sheetName val="g 5.1"/>
      <sheetName val="5.6 y 5.7"/>
      <sheetName val="5.8"/>
      <sheetName val="5.9"/>
      <sheetName val="6.1 Dotación"/>
      <sheetName val="6.2 Macromedición"/>
      <sheetName val="6.3 Micromedición"/>
      <sheetName val="6.4 Empleados"/>
      <sheetName val="6.5 Eficiencias"/>
      <sheetName val="6.6 Costos e ingresos"/>
      <sheetName val="leyenda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Federal</v>
          </cell>
          <cell r="E3" t="str">
            <v>Estatal</v>
          </cell>
          <cell r="F3" t="str">
            <v>Municipal</v>
          </cell>
          <cell r="G3" t="str">
            <v>Crédito/ IP/Otros</v>
          </cell>
        </row>
      </sheetData>
      <sheetData sheetId="9" refreshError="1">
        <row r="3">
          <cell r="D3" t="str">
            <v>Agua potable</v>
          </cell>
          <cell r="E3" t="str">
            <v>Alcantarillado</v>
          </cell>
          <cell r="F3" t="str">
            <v>Saneamiento</v>
          </cell>
          <cell r="G3" t="str">
            <v>Mejoramiento de eficiencia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 t="str">
            <v>Año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comp 2012"/>
      <sheetName val="INV fuente 2012"/>
      <sheetName val="INV comp pree"/>
      <sheetName val="INV fuente pree"/>
      <sheetName val="INV comp"/>
      <sheetName val="INV fuente"/>
      <sheetName val="ZU"/>
      <sheetName val="ZR"/>
      <sheetName val="COB AP"/>
      <sheetName val="COB ALC"/>
      <sheetName val="hab ben hist"/>
      <sheetName val="hab ben"/>
      <sheetName val="RESUMEN SGIHU"/>
      <sheetName val="res cob"/>
      <sheetName val="ZUB"/>
      <sheetName val="POR PROGRAMA"/>
      <sheetName val="$ AP"/>
      <sheetName val="$ ALC"/>
      <sheetName val="$ SAN"/>
      <sheetName val="$ ME"/>
      <sheetName val="$ OT"/>
      <sheetName val="$ PROG"/>
      <sheetName val="$ PROGT"/>
      <sheetName val="resumen inversiones SGAPDS"/>
      <sheetName val="AGUA LIMPIA"/>
      <sheetName val="BANOBRAS"/>
      <sheetName val="CONAVI"/>
      <sheetName val="PRODDER"/>
      <sheetName val="APAZU"/>
      <sheetName val="PROME"/>
      <sheetName val="PROTAR"/>
      <sheetName val="PROSSAPYS"/>
      <sheetName val="CDI"/>
      <sheetName val="U037"/>
      <sheetName val="HABITAT"/>
      <sheetName val="SEDESOL MR"/>
      <sheetName val="VM"/>
      <sheetName val="OTROS"/>
      <sheetName val="costos infraestructura"/>
      <sheetName val="%"/>
      <sheetName val="inpc"/>
    </sheetNames>
    <sheetDataSet>
      <sheetData sheetId="0"/>
      <sheetData sheetId="1"/>
      <sheetData sheetId="2"/>
      <sheetData sheetId="3"/>
      <sheetData sheetId="4">
        <row r="8">
          <cell r="D8">
            <v>6148.2296292551518</v>
          </cell>
          <cell r="E8">
            <v>6287.5460357588699</v>
          </cell>
          <cell r="F8">
            <v>4616.9186152858874</v>
          </cell>
          <cell r="G8">
            <v>6287.5774805328765</v>
          </cell>
          <cell r="H8">
            <v>1827.7875413807019</v>
          </cell>
        </row>
        <row r="25">
          <cell r="D25">
            <v>10355.932754033598</v>
          </cell>
          <cell r="E25">
            <v>10018.358966389698</v>
          </cell>
          <cell r="F25">
            <v>5576.3001990621615</v>
          </cell>
          <cell r="G25">
            <v>6335.1080447228769</v>
          </cell>
          <cell r="H25">
            <v>1920.4875015207019</v>
          </cell>
        </row>
      </sheetData>
      <sheetData sheetId="5">
        <row r="8">
          <cell r="D8">
            <v>16734.317377947256</v>
          </cell>
        </row>
      </sheetData>
      <sheetData sheetId="6">
        <row r="11">
          <cell r="N11">
            <v>392466403.94218338</v>
          </cell>
        </row>
      </sheetData>
      <sheetData sheetId="7">
        <row r="11">
          <cell r="F11">
            <v>45902862.469997309</v>
          </cell>
        </row>
      </sheetData>
      <sheetData sheetId="8">
        <row r="10">
          <cell r="AZ10">
            <v>116546769.67854835</v>
          </cell>
        </row>
      </sheetData>
      <sheetData sheetId="9">
        <row r="10">
          <cell r="BC10">
            <v>106025087.81364372</v>
          </cell>
        </row>
      </sheetData>
      <sheetData sheetId="10"/>
      <sheetData sheetId="11"/>
      <sheetData sheetId="12"/>
      <sheetData sheetId="13"/>
      <sheetData sheetId="14"/>
      <sheetData sheetId="15">
        <row r="11">
          <cell r="C11">
            <v>45902862.469997309</v>
          </cell>
          <cell r="AA11">
            <v>83787065.220779479</v>
          </cell>
          <cell r="AB11">
            <v>46499077.193215989</v>
          </cell>
          <cell r="AC11">
            <v>201064135.38748533</v>
          </cell>
          <cell r="AD11">
            <v>53898037.784486413</v>
          </cell>
          <cell r="AE11">
            <v>53120950.826213539</v>
          </cell>
        </row>
        <row r="12">
          <cell r="AA12">
            <v>82893972.230170339</v>
          </cell>
          <cell r="AB12">
            <v>24570972.986762419</v>
          </cell>
          <cell r="AC12">
            <v>27879825.655777395</v>
          </cell>
          <cell r="AD12">
            <v>113790969.73751864</v>
          </cell>
          <cell r="AE12">
            <v>18505127.612728499</v>
          </cell>
        </row>
        <row r="13">
          <cell r="AA13">
            <v>135633448.13138658</v>
          </cell>
          <cell r="AB13">
            <v>97551571.016213417</v>
          </cell>
          <cell r="AC13">
            <v>29756082.684110694</v>
          </cell>
          <cell r="AD13">
            <v>20000872.095910802</v>
          </cell>
          <cell r="AE13">
            <v>1667707.5333688906</v>
          </cell>
        </row>
        <row r="14">
          <cell r="AA14">
            <v>149111471.20789135</v>
          </cell>
          <cell r="AB14">
            <v>21947566.080847897</v>
          </cell>
          <cell r="AC14">
            <v>28617543.069999997</v>
          </cell>
          <cell r="AD14">
            <v>43773269.090000004</v>
          </cell>
          <cell r="AE14">
            <v>316427740.45099998</v>
          </cell>
        </row>
        <row r="15">
          <cell r="AA15">
            <v>536489513.91539276</v>
          </cell>
          <cell r="AB15">
            <v>186394290.00264665</v>
          </cell>
          <cell r="AC15">
            <v>267573228.47282052</v>
          </cell>
          <cell r="AD15">
            <v>64084492.402949825</v>
          </cell>
          <cell r="AE15">
            <v>19440965.908929512</v>
          </cell>
        </row>
        <row r="16">
          <cell r="AA16">
            <v>439842982.45771134</v>
          </cell>
          <cell r="AB16">
            <v>304648619.22081745</v>
          </cell>
          <cell r="AC16">
            <v>116238145.4943472</v>
          </cell>
          <cell r="AD16">
            <v>191663898.93565279</v>
          </cell>
          <cell r="AE16">
            <v>16077317.461832196</v>
          </cell>
        </row>
        <row r="17">
          <cell r="AA17">
            <v>199862289.5503642</v>
          </cell>
          <cell r="AB17">
            <v>97802183.690364257</v>
          </cell>
          <cell r="AC17">
            <v>35513375.439585328</v>
          </cell>
          <cell r="AD17">
            <v>222125798.70216349</v>
          </cell>
          <cell r="AE17">
            <v>142370815.89777395</v>
          </cell>
        </row>
        <row r="18">
          <cell r="AA18">
            <v>105625312.44917175</v>
          </cell>
          <cell r="AB18">
            <v>93231526.251761839</v>
          </cell>
          <cell r="AC18">
            <v>9087337.4800000004</v>
          </cell>
          <cell r="AD18">
            <v>9810640</v>
          </cell>
          <cell r="AE18">
            <v>20316127.468365125</v>
          </cell>
        </row>
        <row r="19">
          <cell r="AA19">
            <v>232013630.68112987</v>
          </cell>
          <cell r="AB19">
            <v>339201548.31358194</v>
          </cell>
          <cell r="AC19">
            <v>1398434094.2151542</v>
          </cell>
          <cell r="AD19">
            <v>1409929709.1200459</v>
          </cell>
          <cell r="AE19">
            <v>148365502.40999997</v>
          </cell>
        </row>
        <row r="20">
          <cell r="AA20">
            <v>369065958.61996293</v>
          </cell>
          <cell r="AB20">
            <v>259866842.28576192</v>
          </cell>
          <cell r="AC20">
            <v>100338416.35850468</v>
          </cell>
          <cell r="AD20">
            <v>49598334.23439531</v>
          </cell>
          <cell r="AE20">
            <v>37420617.567631751</v>
          </cell>
        </row>
        <row r="21">
          <cell r="AA21">
            <v>255392709.21014908</v>
          </cell>
          <cell r="AB21">
            <v>332416275.50975329</v>
          </cell>
          <cell r="AC21">
            <v>183412223.7533609</v>
          </cell>
          <cell r="AD21">
            <v>247691775.49349701</v>
          </cell>
          <cell r="AE21">
            <v>29379378.408983815</v>
          </cell>
        </row>
        <row r="22">
          <cell r="AA22">
            <v>985454390.56614959</v>
          </cell>
          <cell r="AB22">
            <v>528911744.36117524</v>
          </cell>
          <cell r="AC22">
            <v>232908588.25088432</v>
          </cell>
          <cell r="AD22">
            <v>663225146.45514607</v>
          </cell>
          <cell r="AE22">
            <v>132631080.822</v>
          </cell>
        </row>
        <row r="23">
          <cell r="AA23">
            <v>469832362.33601052</v>
          </cell>
          <cell r="AB23">
            <v>358947160.58447605</v>
          </cell>
          <cell r="AC23">
            <v>181181970.52469441</v>
          </cell>
          <cell r="AD23">
            <v>221186673.87751925</v>
          </cell>
          <cell r="AE23">
            <v>43194947.990000002</v>
          </cell>
        </row>
        <row r="24">
          <cell r="AA24">
            <v>238420814.23332766</v>
          </cell>
          <cell r="AB24">
            <v>373633516.10399824</v>
          </cell>
          <cell r="AC24">
            <v>282603229.18543619</v>
          </cell>
          <cell r="AD24">
            <v>757175711.82279408</v>
          </cell>
          <cell r="AE24">
            <v>11886297.26</v>
          </cell>
        </row>
        <row r="25">
          <cell r="AA25">
            <v>438137829.19612122</v>
          </cell>
          <cell r="AB25">
            <v>582611467.14121866</v>
          </cell>
          <cell r="AC25">
            <v>359859534.12509912</v>
          </cell>
          <cell r="AD25">
            <v>669066616.20631611</v>
          </cell>
          <cell r="AE25">
            <v>62976162.669538543</v>
          </cell>
        </row>
        <row r="26">
          <cell r="AA26">
            <v>209855392.44921488</v>
          </cell>
          <cell r="AB26">
            <v>109235201.25566337</v>
          </cell>
          <cell r="AC26">
            <v>8631855.0548236165</v>
          </cell>
          <cell r="AD26">
            <v>30024845.281137411</v>
          </cell>
          <cell r="AE26">
            <v>10833686.026555795</v>
          </cell>
        </row>
        <row r="27">
          <cell r="AA27">
            <v>232438499.80280071</v>
          </cell>
          <cell r="AB27">
            <v>192641443.68607697</v>
          </cell>
          <cell r="AC27">
            <v>84019963.415783137</v>
          </cell>
          <cell r="AD27">
            <v>94707842.952216834</v>
          </cell>
          <cell r="AE27">
            <v>25697218.193464961</v>
          </cell>
        </row>
        <row r="28">
          <cell r="AA28">
            <v>373965584.15949976</v>
          </cell>
          <cell r="AB28">
            <v>157366472.41926205</v>
          </cell>
          <cell r="AC28">
            <v>139795146.81999999</v>
          </cell>
          <cell r="AD28">
            <v>6459830.4419191927</v>
          </cell>
          <cell r="AE28">
            <v>24503081.353535883</v>
          </cell>
        </row>
        <row r="29">
          <cell r="AA29">
            <v>549245418.01354635</v>
          </cell>
          <cell r="AB29">
            <v>245087503.45277053</v>
          </cell>
          <cell r="AC29">
            <v>247018487.52007505</v>
          </cell>
          <cell r="AD29">
            <v>336596185.87692904</v>
          </cell>
          <cell r="AE29">
            <v>128416412.58000001</v>
          </cell>
        </row>
        <row r="30">
          <cell r="AA30">
            <v>211034179.29760379</v>
          </cell>
          <cell r="AB30">
            <v>192432403.88636404</v>
          </cell>
          <cell r="AC30">
            <v>41238119.075667299</v>
          </cell>
          <cell r="AD30">
            <v>56131250.381601006</v>
          </cell>
          <cell r="AE30">
            <v>31993225.743641563</v>
          </cell>
        </row>
        <row r="31">
          <cell r="AA31">
            <v>439998170.54327118</v>
          </cell>
          <cell r="AB31">
            <v>406193782.68210566</v>
          </cell>
          <cell r="AC31">
            <v>81864240.423458427</v>
          </cell>
          <cell r="AD31">
            <v>85925573.289862663</v>
          </cell>
          <cell r="AE31">
            <v>171095143.29172421</v>
          </cell>
        </row>
        <row r="32">
          <cell r="AA32">
            <v>378800789.93939096</v>
          </cell>
          <cell r="AB32">
            <v>214411690.22202319</v>
          </cell>
          <cell r="AC32">
            <v>94446220.886867359</v>
          </cell>
          <cell r="AD32">
            <v>59333940.516427904</v>
          </cell>
          <cell r="AE32">
            <v>562316.57733028173</v>
          </cell>
        </row>
        <row r="33">
          <cell r="AA33">
            <v>186368817.0527907</v>
          </cell>
          <cell r="AB33">
            <v>129762443.13390696</v>
          </cell>
          <cell r="AC33">
            <v>51305771.478882447</v>
          </cell>
          <cell r="AD33">
            <v>17257598.931117546</v>
          </cell>
          <cell r="AE33">
            <v>65746583.460000001</v>
          </cell>
        </row>
        <row r="34">
          <cell r="AA34">
            <v>414668315.98972481</v>
          </cell>
          <cell r="AB34">
            <v>282218617.07982528</v>
          </cell>
          <cell r="AC34">
            <v>102257160.21539728</v>
          </cell>
          <cell r="AD34">
            <v>102335379.41591801</v>
          </cell>
          <cell r="AE34">
            <v>34568857.144758619</v>
          </cell>
        </row>
        <row r="35">
          <cell r="AA35">
            <v>257078624.41043925</v>
          </cell>
          <cell r="AB35">
            <v>320090697.65290678</v>
          </cell>
          <cell r="AC35">
            <v>185814782.5923484</v>
          </cell>
          <cell r="AD35">
            <v>214306326.73654187</v>
          </cell>
          <cell r="AE35">
            <v>12275927.470000001</v>
          </cell>
        </row>
        <row r="36">
          <cell r="AA36">
            <v>196956277.67958641</v>
          </cell>
          <cell r="AB36">
            <v>180832404.04530004</v>
          </cell>
          <cell r="AC36">
            <v>399563372.12856972</v>
          </cell>
          <cell r="AD36">
            <v>56210617.049581677</v>
          </cell>
          <cell r="AE36">
            <v>35895532.059765488</v>
          </cell>
        </row>
        <row r="37">
          <cell r="AA37">
            <v>233071141.84765521</v>
          </cell>
          <cell r="AB37">
            <v>277299341.61211932</v>
          </cell>
          <cell r="AC37">
            <v>38292748.419135362</v>
          </cell>
          <cell r="AD37">
            <v>23135602.00086464</v>
          </cell>
          <cell r="AE37">
            <v>140480630.69890994</v>
          </cell>
        </row>
        <row r="38">
          <cell r="AA38">
            <v>192620789.84718028</v>
          </cell>
          <cell r="AB38">
            <v>201875723.40112835</v>
          </cell>
          <cell r="AC38">
            <v>135710925.30455217</v>
          </cell>
          <cell r="AD38">
            <v>258415629.89262432</v>
          </cell>
          <cell r="AE38">
            <v>60301474.550000004</v>
          </cell>
        </row>
        <row r="39">
          <cell r="AA39">
            <v>50296034.970138095</v>
          </cell>
          <cell r="AB39">
            <v>21786548.290098738</v>
          </cell>
          <cell r="AC39">
            <v>88815077.71576643</v>
          </cell>
          <cell r="AD39">
            <v>68782801.265205145</v>
          </cell>
          <cell r="AE39">
            <v>1620362.8456003577</v>
          </cell>
        </row>
        <row r="40">
          <cell r="AA40">
            <v>326293311.0001148</v>
          </cell>
          <cell r="AB40">
            <v>355758925.0947209</v>
          </cell>
          <cell r="AC40">
            <v>152675799.19186056</v>
          </cell>
          <cell r="AD40">
            <v>84533880.71813944</v>
          </cell>
          <cell r="AE40">
            <v>65371729.599999994</v>
          </cell>
        </row>
        <row r="41">
          <cell r="AA41">
            <v>229768908.76989666</v>
          </cell>
          <cell r="AB41">
            <v>196463939.14293805</v>
          </cell>
          <cell r="AC41">
            <v>50323602.79999996</v>
          </cell>
          <cell r="AD41">
            <v>76353433.030896202</v>
          </cell>
          <cell r="AE41">
            <v>23245055.981531974</v>
          </cell>
        </row>
        <row r="42">
          <cell r="AA42">
            <v>218816273.76502681</v>
          </cell>
          <cell r="AB42">
            <v>110616685.93989262</v>
          </cell>
          <cell r="AC42">
            <v>220059195.92171466</v>
          </cell>
          <cell r="AD42">
            <v>27575360.983499266</v>
          </cell>
          <cell r="AE42">
            <v>34099523.655517235</v>
          </cell>
        </row>
        <row r="43">
          <cell r="AA43">
            <v>933092474.49000001</v>
          </cell>
          <cell r="AB43">
            <v>2776050782.6500001</v>
          </cell>
          <cell r="AC43">
            <v>0</v>
          </cell>
          <cell r="AD43">
            <v>0</v>
          </cell>
          <cell r="AE43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B11">
            <v>27084454</v>
          </cell>
        </row>
      </sheetData>
      <sheetData sheetId="28">
        <row r="11">
          <cell r="B11">
            <v>77469952.589999989</v>
          </cell>
        </row>
      </sheetData>
      <sheetData sheetId="29">
        <row r="11">
          <cell r="G11">
            <v>9740807.4400000013</v>
          </cell>
        </row>
      </sheetData>
      <sheetData sheetId="30"/>
      <sheetData sheetId="31">
        <row r="11">
          <cell r="C11">
            <v>35344176.869997308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g1.1"/>
      <sheetName val="g1.4"/>
      <sheetName val="1.3"/>
      <sheetName val="1.3 (2)"/>
      <sheetName val="1.4"/>
      <sheetName val="1.4 (2)"/>
      <sheetName val="g1.2"/>
      <sheetName val="g1.2 (2)"/>
      <sheetName val="g1.3"/>
      <sheetName val="g1.3 (3)"/>
      <sheetName val="1.5"/>
      <sheetName val="1.5 (2)"/>
      <sheetName val="1.6"/>
      <sheetName val="1.6 (2)"/>
      <sheetName val="1.7"/>
      <sheetName val="1.7 (2)"/>
      <sheetName val="1.8"/>
      <sheetName val="1.8 (2)"/>
      <sheetName val="g1.5"/>
      <sheetName val="g1.5 (2)"/>
      <sheetName val="g1.6"/>
      <sheetName val="g1.6 (2)"/>
      <sheetName val="1.9"/>
      <sheetName val="1.10"/>
      <sheetName val="1.11"/>
      <sheetName val="g1.7"/>
      <sheetName val="1.12"/>
      <sheetName val="1.13"/>
      <sheetName val="1.14"/>
      <sheetName val="1.15"/>
      <sheetName val="cob estados 2010"/>
      <sheetName val="2"/>
      <sheetName val="g2.1"/>
      <sheetName val="2.1"/>
      <sheetName val="ap"/>
      <sheetName val="g2.2"/>
      <sheetName val="2.2"/>
      <sheetName val="g2.3"/>
      <sheetName val="2.3"/>
      <sheetName val="2.4"/>
      <sheetName val="2.5"/>
      <sheetName val="g2.4"/>
      <sheetName val="g2.5"/>
      <sheetName val="2.6"/>
      <sheetName val="2.7"/>
      <sheetName val="2.8"/>
      <sheetName val="2.9"/>
      <sheetName val="2.10"/>
      <sheetName val="g2.6"/>
      <sheetName val="g2.7"/>
      <sheetName val="g2.8"/>
      <sheetName val="g2.9"/>
      <sheetName val="g2.10"/>
      <sheetName val="2.11"/>
      <sheetName val="g2.11"/>
      <sheetName val="g3.1 "/>
      <sheetName val="3.1"/>
      <sheetName val="3.2"/>
      <sheetName val="3.3"/>
      <sheetName val="3.4"/>
      <sheetName val="g3.2"/>
      <sheetName val="3.5"/>
      <sheetName val="g3.3"/>
      <sheetName val="3.6"/>
      <sheetName val="3.7"/>
      <sheetName val="3.8"/>
      <sheetName val=" g3.4"/>
      <sheetName val="3.9n"/>
      <sheetName val="3.9"/>
      <sheetName val="g3.5"/>
      <sheetName val="c3.11"/>
      <sheetName val="c3.12"/>
      <sheetName val="g3.6"/>
      <sheetName val="g3.7"/>
      <sheetName val="3.13"/>
      <sheetName val="3.12 borrar"/>
      <sheetName val="3.14"/>
      <sheetName val="B"/>
      <sheetName val="3.15"/>
      <sheetName val="3.15no"/>
      <sheetName val=" g3.8"/>
      <sheetName val="3.16"/>
      <sheetName val="3.18"/>
      <sheetName val="4.1"/>
      <sheetName val="tg4.1"/>
      <sheetName val="g4.1"/>
      <sheetName val="tg4.2"/>
      <sheetName val="g4.2"/>
      <sheetName val="tg4.3"/>
      <sheetName val="g4.3"/>
      <sheetName val="4.2"/>
      <sheetName val="g4.4"/>
      <sheetName val=" 4.3"/>
      <sheetName val="5.1"/>
      <sheetName val="5.2"/>
      <sheetName val="5.2no"/>
      <sheetName val="5.3"/>
      <sheetName val="5.4"/>
      <sheetName val="5.5"/>
      <sheetName val="g5.1"/>
      <sheetName val="5.6"/>
      <sheetName val="5.7"/>
      <sheetName val="g6.1"/>
      <sheetName val="g6.2"/>
      <sheetName val="g6.3"/>
      <sheetName val="g6.4"/>
      <sheetName val="g6.5"/>
      <sheetName val="g6.6"/>
      <sheetName val="leyendas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8">
          <cell r="H38">
            <v>90.891059888965401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>
        <row r="4">
          <cell r="J4" t="str">
            <v>Distrito Federal</v>
          </cell>
        </row>
        <row r="5">
          <cell r="J5" t="str">
            <v>Aguascalientes</v>
          </cell>
        </row>
        <row r="6">
          <cell r="J6" t="str">
            <v>Colima</v>
          </cell>
        </row>
        <row r="7">
          <cell r="J7" t="str">
            <v>Jalisco</v>
          </cell>
        </row>
        <row r="8">
          <cell r="J8" t="str">
            <v>Morelos</v>
          </cell>
        </row>
        <row r="9">
          <cell r="J9" t="str">
            <v>Nuevo León</v>
          </cell>
        </row>
        <row r="10">
          <cell r="J10" t="str">
            <v>Tabasco</v>
          </cell>
        </row>
        <row r="11">
          <cell r="J11" t="str">
            <v>Coahuila de Zaragoza</v>
          </cell>
        </row>
        <row r="12">
          <cell r="J12" t="str">
            <v>Tlaxcala</v>
          </cell>
        </row>
        <row r="13">
          <cell r="J13" t="str">
            <v>México</v>
          </cell>
        </row>
        <row r="14">
          <cell r="J14" t="str">
            <v>Chihuahua</v>
          </cell>
        </row>
        <row r="15">
          <cell r="J15" t="str">
            <v>Nayarit</v>
          </cell>
        </row>
        <row r="16">
          <cell r="J16" t="str">
            <v>Sinaloa</v>
          </cell>
        </row>
        <row r="17">
          <cell r="J17" t="str">
            <v>Baja California Sur</v>
          </cell>
        </row>
        <row r="18">
          <cell r="J18" t="str">
            <v>Zacatecas</v>
          </cell>
        </row>
        <row r="19">
          <cell r="J19" t="str">
            <v>Baja California</v>
          </cell>
        </row>
        <row r="20">
          <cell r="J20" t="str">
            <v>Quintana Roo</v>
          </cell>
        </row>
        <row r="21">
          <cell r="J21" t="str">
            <v>Guanajuato</v>
          </cell>
        </row>
        <row r="22">
          <cell r="J22" t="str">
            <v xml:space="preserve">Sonora </v>
          </cell>
        </row>
        <row r="23">
          <cell r="J23" t="str">
            <v>Querétaro de Arteaga</v>
          </cell>
        </row>
        <row r="24">
          <cell r="J24" t="str">
            <v>Durango</v>
          </cell>
        </row>
        <row r="25">
          <cell r="J25" t="str">
            <v>Michoacán de Ocampo</v>
          </cell>
        </row>
        <row r="26">
          <cell r="J26" t="str">
            <v>Tamaulipas</v>
          </cell>
        </row>
        <row r="27">
          <cell r="J27" t="str">
            <v>Puebla</v>
          </cell>
        </row>
        <row r="28">
          <cell r="J28" t="str">
            <v>Hidalgo</v>
          </cell>
        </row>
        <row r="29">
          <cell r="J29" t="str">
            <v>Veracruz</v>
          </cell>
        </row>
        <row r="30">
          <cell r="J30" t="str">
            <v>Campeche</v>
          </cell>
        </row>
        <row r="31">
          <cell r="J31" t="str">
            <v>San Luis Potosí</v>
          </cell>
        </row>
        <row r="32">
          <cell r="J32" t="str">
            <v>Chiapas</v>
          </cell>
        </row>
        <row r="33">
          <cell r="J33" t="str">
            <v>Yucatán</v>
          </cell>
        </row>
        <row r="34">
          <cell r="J34" t="str">
            <v>Guerrero</v>
          </cell>
        </row>
        <row r="35">
          <cell r="J35" t="str">
            <v>Oaxaca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8">
          <cell r="H38">
            <v>821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36">
          <cell r="C36">
            <v>47073.974338853113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_1"/>
      <sheetName val="gi_2"/>
      <sheetName val="gi_3"/>
      <sheetName val="gi_4"/>
      <sheetName val="gi_5"/>
      <sheetName val="gi_6"/>
      <sheetName val="gi_7"/>
      <sheetName val="gi_8"/>
      <sheetName val="1.1"/>
      <sheetName val="1.2"/>
      <sheetName val="g1.1"/>
      <sheetName val="g1.2"/>
      <sheetName val="g1.3"/>
      <sheetName val="1.3"/>
      <sheetName val="1.4"/>
      <sheetName val="g1.4"/>
      <sheetName val="1.5"/>
      <sheetName val="1.6"/>
      <sheetName val="1.7"/>
      <sheetName val="1.8"/>
      <sheetName val="g1.5"/>
      <sheetName val="g1.6"/>
      <sheetName val="1.9"/>
      <sheetName val="1.10"/>
      <sheetName val="1.11"/>
      <sheetName val="g1.7"/>
      <sheetName val="1.12"/>
      <sheetName val="1.13"/>
      <sheetName val="1.14"/>
      <sheetName val="1.15"/>
      <sheetName val="2"/>
      <sheetName val="g2.1"/>
      <sheetName val="2.1"/>
      <sheetName val="g2.2"/>
      <sheetName val="2.2"/>
      <sheetName val="2.3"/>
      <sheetName val="g2.3"/>
      <sheetName val="2.4"/>
      <sheetName val="2.5mno"/>
      <sheetName val="2.5"/>
      <sheetName val="g2.4"/>
      <sheetName val="g2.5"/>
      <sheetName val="2.6"/>
      <sheetName val="2.7"/>
      <sheetName val="2.8"/>
      <sheetName val="2.9"/>
      <sheetName val="2.10"/>
      <sheetName val="2.11"/>
      <sheetName val="g2.6"/>
      <sheetName val="g2.7"/>
      <sheetName val="g2.8"/>
      <sheetName val="g2.9"/>
      <sheetName val="g2.10"/>
      <sheetName val="g2.11"/>
      <sheetName val="g3.1"/>
      <sheetName val="3.1"/>
      <sheetName val="3.2"/>
      <sheetName val="3.3"/>
      <sheetName val="3.4"/>
      <sheetName val="g3.2"/>
      <sheetName val="3.5"/>
      <sheetName val="g3.3"/>
      <sheetName val="3.6"/>
      <sheetName val="3.7"/>
      <sheetName val="3.8"/>
      <sheetName val=" g3.4"/>
      <sheetName val="3.9"/>
      <sheetName val="3.10"/>
      <sheetName val="g3.5"/>
      <sheetName val="3.11"/>
      <sheetName val="3.12"/>
      <sheetName val="g3.6"/>
      <sheetName val="g3.7"/>
      <sheetName val="3.13"/>
      <sheetName val="3.14"/>
      <sheetName val="3.15"/>
      <sheetName val="3.16"/>
      <sheetName val=" g3.8"/>
      <sheetName val="3.17"/>
      <sheetName val="3.18"/>
      <sheetName val="g3.9"/>
      <sheetName val="3.19"/>
      <sheetName val="3.20"/>
      <sheetName val="4.1"/>
      <sheetName val="tg4.1 4.2"/>
      <sheetName val="g4.1"/>
      <sheetName val="g4.2"/>
      <sheetName val="tg4.3"/>
      <sheetName val="g4.3"/>
      <sheetName val="5.1"/>
      <sheetName val="5.2"/>
      <sheetName val="5.3"/>
      <sheetName val="5.4"/>
      <sheetName val="5.5"/>
      <sheetName val="g5.1"/>
      <sheetName val="Hoja3"/>
      <sheetName val="5.6"/>
      <sheetName val="5.7"/>
      <sheetName val="5.8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tables/table1.xml><?xml version="1.0" encoding="utf-8"?>
<table xmlns="http://schemas.openxmlformats.org/spreadsheetml/2006/main" id="1" name="Tabla4122" displayName="Tabla4122" ref="L4:N18" totalsRowShown="0" headerRowDxfId="195" dataDxfId="194">
  <tableColumns count="3">
    <tableColumn id="1" name="Columna1" dataDxfId="193" dataCellStyle="Normal 2"/>
    <tableColumn id="2" name="Columna2" dataDxfId="192" dataCellStyle="Millares 2"/>
    <tableColumn id="3" name="Columna3" dataDxfId="191" dataCellStyle="Normal 3"/>
  </tableColumns>
  <tableStyleInfo name="Estilo de tabla 2" showFirstColumn="0" showLastColumn="0" showRowStripes="0" showColumnStripes="0"/>
</table>
</file>

<file path=xl/tables/table10.xml><?xml version="1.0" encoding="utf-8"?>
<table xmlns="http://schemas.openxmlformats.org/spreadsheetml/2006/main" id="8" name="Tabla169" displayName="Tabla169" ref="W4:Y21" totalsRowShown="0" headerRowDxfId="126" dataDxfId="125">
  <autoFilter ref="W4:Y21"/>
  <tableColumns count="3">
    <tableColumn id="1" name="Columna1" dataDxfId="129"/>
    <tableColumn id="2" name="Columna2" dataDxfId="128"/>
    <tableColumn id="3" name="Columna3" dataDxfId="127"/>
  </tableColumns>
  <tableStyleInfo name="Estilo de tabla 6" showFirstColumn="0" showLastColumn="0" showRowStripes="0" showColumnStripes="0"/>
</table>
</file>

<file path=xl/tables/table11.xml><?xml version="1.0" encoding="utf-8"?>
<table xmlns="http://schemas.openxmlformats.org/spreadsheetml/2006/main" id="9" name="Tabla17" displayName="Tabla17" ref="B48:D53" totalsRowShown="0" headerRowDxfId="121" dataDxfId="120">
  <autoFilter ref="B48:D53"/>
  <tableColumns count="3">
    <tableColumn id="1" name="Columna1" dataDxfId="124"/>
    <tableColumn id="2" name="Columna2" dataDxfId="123"/>
    <tableColumn id="3" name="Columna3" dataDxfId="122"/>
  </tableColumns>
  <tableStyleInfo name="Estilo de tabla 6" showFirstColumn="0" showLastColumn="0" showRowStripes="1" showColumnStripes="0"/>
</table>
</file>

<file path=xl/tables/table12.xml><?xml version="1.0" encoding="utf-8"?>
<table xmlns="http://schemas.openxmlformats.org/spreadsheetml/2006/main" id="5" name="Tabla1353" displayName="Tabla1353" ref="C4:E38" totalsRowCount="1" headerRowDxfId="113" dataDxfId="111" totalsRowDxfId="112">
  <sortState ref="C5:D14">
    <sortCondition ref="C5:C14"/>
  </sortState>
  <tableColumns count="3">
    <tableColumn id="1" name="DIRECCION LOCAL / ORGANISMO DE CUENCA" dataDxfId="119" totalsRowDxfId="118"/>
    <tableColumn id="4" name="CONDONACIÓN" totalsRowFunction="sum" dataDxfId="117" totalsRowDxfId="116" dataCellStyle="Millares">
      <calculatedColumnFormula>+I5</calculatedColumnFormula>
    </tableColumn>
    <tableColumn id="2" name="Columna1" dataDxfId="115" totalsRowDxfId="114" dataCellStyle="Normal 2"/>
  </tableColumns>
  <tableStyleInfo name="Estilo de tabla 2" showFirstColumn="0" showLastColumn="0" showRowStripes="1" showColumnStripes="0"/>
</table>
</file>

<file path=xl/tables/table2.xml><?xml version="1.0" encoding="utf-8"?>
<table xmlns="http://schemas.openxmlformats.org/spreadsheetml/2006/main" id="2" name="Tabla412" displayName="Tabla412" ref="L4:N18" totalsRowShown="0" headerRowDxfId="190" dataDxfId="189">
  <tableColumns count="3">
    <tableColumn id="1" name="Columna1" dataDxfId="188" dataCellStyle="Normal 2"/>
    <tableColumn id="2" name="Columna2" dataDxfId="187" dataCellStyle="Millares 2"/>
    <tableColumn id="3" name="Columna3" dataDxfId="186" dataCellStyle="Normal 3"/>
  </tableColumns>
  <tableStyleInfo name="Estilo de tabla 2" showFirstColumn="0" showLastColumn="0" showRowStripes="0" showColumnStripes="0"/>
</table>
</file>

<file path=xl/tables/table3.xml><?xml version="1.0" encoding="utf-8"?>
<table xmlns="http://schemas.openxmlformats.org/spreadsheetml/2006/main" id="6" name="Tabla187" displayName="Tabla187" ref="X2:AB28" totalsRowShown="0" headerRowDxfId="185" dataDxfId="184">
  <autoFilter ref="X2:AB28"/>
  <tableColumns count="5">
    <tableColumn id="1" name="Columna1" dataDxfId="183" dataCellStyle="Normal 5 4"/>
    <tableColumn id="2" name="Columna2" dataDxfId="182" dataCellStyle="Normal 5 4"/>
    <tableColumn id="3" name="Columna3" dataDxfId="181" dataCellStyle="Normal 5 4"/>
    <tableColumn id="4" name="Columna4" dataDxfId="180" dataCellStyle="Millares 5 4"/>
    <tableColumn id="5" name="Columna5" dataDxfId="179" dataCellStyle="Millares 5 4"/>
  </tableColumns>
  <tableStyleInfo name="Estilo de tabla 4" showFirstColumn="0" showLastColumn="0" showRowStripes="0" showColumnStripes="0"/>
</table>
</file>

<file path=xl/tables/table4.xml><?xml version="1.0" encoding="utf-8"?>
<table xmlns="http://schemas.openxmlformats.org/spreadsheetml/2006/main" id="7" name="Tabla19" displayName="Tabla19" ref="X2:AB28" totalsRowShown="0">
  <autoFilter ref="X2:AB28"/>
  <tableColumns count="5">
    <tableColumn id="1" name="Columna1" dataDxfId="178" dataCellStyle="Normal 5 4"/>
    <tableColumn id="2" name="Columna2" dataDxfId="177" dataCellStyle="Normal 5 4"/>
    <tableColumn id="3" name="Columna3" dataDxfId="176" dataCellStyle="Normal 5 4"/>
    <tableColumn id="4" name="Columna4" dataDxfId="175" dataCellStyle="Millares 5 4"/>
    <tableColumn id="5" name="Columna5" dataDxfId="174" dataCellStyle="Millares 5 4"/>
  </tableColumns>
  <tableStyleInfo name="Estilo de tabla 3" showFirstColumn="0" showLastColumn="0" showRowStripes="1" showColumnStripes="0"/>
</table>
</file>

<file path=xl/tables/table5.xml><?xml version="1.0" encoding="utf-8"?>
<table xmlns="http://schemas.openxmlformats.org/spreadsheetml/2006/main" id="11" name="Tabla8" displayName="Tabla8" ref="W8:X23" totalsRowShown="0" headerRowDxfId="173" dataDxfId="172">
  <autoFilter ref="W8:X23"/>
  <tableColumns count="2">
    <tableColumn id="1" name="Columna1" dataDxfId="171"/>
    <tableColumn id="2" name="Columna2" dataDxfId="170"/>
  </tableColumns>
  <tableStyleInfo name="Estilo de tabla 4" showFirstColumn="0" showLastColumn="0" showRowStripes="1" showColumnStripes="0"/>
</table>
</file>

<file path=xl/tables/table6.xml><?xml version="1.0" encoding="utf-8"?>
<table xmlns="http://schemas.openxmlformats.org/spreadsheetml/2006/main" id="17" name="Tabla718" displayName="Tabla718" ref="AA8:AB23" totalsRowShown="0" headerRowDxfId="169" dataDxfId="168">
  <autoFilter ref="AA8:AB23"/>
  <tableColumns count="2">
    <tableColumn id="1" name="Columna1" dataDxfId="167"/>
    <tableColumn id="2" name="Columna2" dataDxfId="166"/>
  </tableColumns>
  <tableStyleInfo name="Estilo de tabla 3" showFirstColumn="0" showLastColumn="0" showRowStripes="1" showColumnStripes="0"/>
</table>
</file>

<file path=xl/tables/table7.xml><?xml version="1.0" encoding="utf-8"?>
<table xmlns="http://schemas.openxmlformats.org/spreadsheetml/2006/main" id="20" name="Tabla921" displayName="Tabla921" ref="T4:W16" totalsRowShown="0" headerRowDxfId="165" dataDxfId="164">
  <tableColumns count="4">
    <tableColumn id="1" name="Columna1" dataDxfId="163"/>
    <tableColumn id="2" name="Columna2" dataDxfId="162"/>
    <tableColumn id="3" name="Columna3" dataDxfId="161"/>
    <tableColumn id="4" name="Columna4" dataDxfId="160"/>
  </tableColumns>
  <tableStyleInfo name="Estilo de tabla 4" showFirstColumn="0" showLastColumn="0" showRowStripes="0" showColumnStripes="0"/>
</table>
</file>

<file path=xl/tables/table8.xml><?xml version="1.0" encoding="utf-8"?>
<table xmlns="http://schemas.openxmlformats.org/spreadsheetml/2006/main" id="21" name="Tabla10" displayName="Tabla10" ref="B48:U51" totalsRowShown="0" headerRowDxfId="159" dataDxfId="158">
  <autoFilter ref="B48:U51"/>
  <tableColumns count="20">
    <tableColumn id="1" name="Columna1" dataDxfId="157"/>
    <tableColumn id="2" name="Columna2" dataDxfId="156"/>
    <tableColumn id="3" name="Columna3" dataDxfId="155"/>
    <tableColumn id="4" name="Columna4" dataDxfId="154"/>
    <tableColumn id="5" name="Columna5" dataDxfId="153"/>
    <tableColumn id="6" name="Columna6" dataDxfId="152"/>
    <tableColumn id="7" name="Columna7" dataDxfId="151"/>
    <tableColumn id="8" name="Columna8" dataDxfId="150"/>
    <tableColumn id="9" name="Columna9" dataDxfId="149"/>
    <tableColumn id="10" name="Columna10" dataDxfId="148"/>
    <tableColumn id="11" name="Columna11" dataDxfId="147"/>
    <tableColumn id="12" name="Columna12" dataDxfId="146"/>
    <tableColumn id="13" name="Columna13" dataDxfId="145"/>
    <tableColumn id="14" name="Columna14" dataDxfId="144"/>
    <tableColumn id="15" name="Columna15" dataDxfId="143"/>
    <tableColumn id="16" name="Columna16" dataDxfId="142"/>
    <tableColumn id="17" name="Columna17" dataDxfId="141"/>
    <tableColumn id="18" name="Columna18" dataDxfId="140"/>
    <tableColumn id="19" name="Columna19" dataDxfId="139"/>
    <tableColumn id="20" name="Columna20" dataDxfId="138"/>
  </tableColumns>
  <tableStyleInfo name="Estilo de tabla 4" showFirstColumn="0" showLastColumn="0" showRowStripes="0" showColumnStripes="0"/>
</table>
</file>

<file path=xl/tables/table9.xml><?xml version="1.0" encoding="utf-8"?>
<table xmlns="http://schemas.openxmlformats.org/spreadsheetml/2006/main" id="26" name="Tabla1527" displayName="Tabla1527" ref="C61:H70" totalsRowShown="0" headerRowDxfId="131" dataDxfId="130">
  <autoFilter ref="C61:H70"/>
  <tableColumns count="6">
    <tableColumn id="1" name="Columna1" dataDxfId="137"/>
    <tableColumn id="2" name="Columna2" dataDxfId="136">
      <calculatedColumnFormula>+#REF!</calculatedColumnFormula>
    </tableColumn>
    <tableColumn id="3" name="Columna3" dataDxfId="135">
      <calculatedColumnFormula>+#REF!</calculatedColumnFormula>
    </tableColumn>
    <tableColumn id="4" name="Columna4" dataDxfId="134">
      <calculatedColumnFormula>+#REF!</calculatedColumnFormula>
    </tableColumn>
    <tableColumn id="5" name="Columna5" dataDxfId="133">
      <calculatedColumnFormula>+#REF!</calculatedColumnFormula>
    </tableColumn>
    <tableColumn id="6" name="Columna6" dataDxfId="132">
      <calculatedColumnFormula>+#REF!*100</calculatedColumnFormula>
    </tableColumn>
  </tableColumns>
  <tableStyleInfo name="Estilo de tabla 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8" Type="http://schemas.openxmlformats.org/officeDocument/2006/relationships/hyperlink" Target="http://172.29.150.212/U031/Registro/AnexosFirmadosU031EstatalDet.php?AnioFis=2014&amp;EdoCve=13" TargetMode="External"/><Relationship Id="rId13" Type="http://schemas.openxmlformats.org/officeDocument/2006/relationships/hyperlink" Target="http://172.29.150.212/U031/Registro/AnexosFirmadosU031EstatalDet.php?AnioFis=2014&amp;EdoCve=19" TargetMode="External"/><Relationship Id="rId18" Type="http://schemas.openxmlformats.org/officeDocument/2006/relationships/hyperlink" Target="http://172.29.150.212/U031/Registro/AnexosFirmadosU031EstatalDet.php?AnioFis=2014&amp;EdoCve=28" TargetMode="External"/><Relationship Id="rId3" Type="http://schemas.openxmlformats.org/officeDocument/2006/relationships/hyperlink" Target="http://172.29.150.212/U031/Registro/AnexosFirmadosU031EstatalDet.php?AnioFis=2014&amp;EdoCve=03" TargetMode="External"/><Relationship Id="rId21" Type="http://schemas.openxmlformats.org/officeDocument/2006/relationships/hyperlink" Target="http://172.29.150.212/U031/Registro/AnexosFirmadosU031EstatalDet.php?AnioFis=2014&amp;EdoCve=32" TargetMode="External"/><Relationship Id="rId7" Type="http://schemas.openxmlformats.org/officeDocument/2006/relationships/hyperlink" Target="http://172.29.150.212/U031/Registro/AnexosFirmadosU031EstatalDet.php?AnioFis=2014&amp;EdoCve=12" TargetMode="External"/><Relationship Id="rId12" Type="http://schemas.openxmlformats.org/officeDocument/2006/relationships/hyperlink" Target="http://172.29.150.212/U031/Registro/AnexosFirmadosU031EstatalDet.php?AnioFis=2014&amp;EdoCve=17" TargetMode="External"/><Relationship Id="rId17" Type="http://schemas.openxmlformats.org/officeDocument/2006/relationships/hyperlink" Target="http://172.29.150.212/U031/Registro/AnexosFirmadosU031EstatalDet.php?AnioFis=2014&amp;EdoCve=26" TargetMode="External"/><Relationship Id="rId2" Type="http://schemas.openxmlformats.org/officeDocument/2006/relationships/hyperlink" Target="http://172.29.150.212/U031/Registro/AnexosFirmadosU031EstatalDet.php?AnioFis=2014&amp;EdoCve=02" TargetMode="External"/><Relationship Id="rId16" Type="http://schemas.openxmlformats.org/officeDocument/2006/relationships/hyperlink" Target="http://172.29.150.212/U031/Registro/AnexosFirmadosU031EstatalDet.php?AnioFis=2014&amp;EdoCve=23" TargetMode="External"/><Relationship Id="rId20" Type="http://schemas.openxmlformats.org/officeDocument/2006/relationships/hyperlink" Target="http://172.29.150.212/U031/Registro/AnexosFirmadosU031EstatalDet.php?AnioFis=2014&amp;EdoCve=30" TargetMode="External"/><Relationship Id="rId1" Type="http://schemas.openxmlformats.org/officeDocument/2006/relationships/hyperlink" Target="http://172.29.150.212/U031/Registro/AnexosFirmadosU031EstatalDet.php?AnioFis=2014&amp;EdoCve=01" TargetMode="External"/><Relationship Id="rId6" Type="http://schemas.openxmlformats.org/officeDocument/2006/relationships/hyperlink" Target="http://172.29.150.212/U031/Registro/AnexosFirmadosU031EstatalDet.php?AnioFis=2014&amp;EdoCve=11" TargetMode="External"/><Relationship Id="rId11" Type="http://schemas.openxmlformats.org/officeDocument/2006/relationships/hyperlink" Target="http://172.29.150.212/U031/Registro/AnexosFirmadosU031EstatalDet.php?AnioFis=2014&amp;EdoCve=16" TargetMode="External"/><Relationship Id="rId5" Type="http://schemas.openxmlformats.org/officeDocument/2006/relationships/hyperlink" Target="http://172.29.150.212/U031/Registro/AnexosFirmadosU031EstatalDet.php?AnioFis=2014&amp;EdoCve=08" TargetMode="External"/><Relationship Id="rId15" Type="http://schemas.openxmlformats.org/officeDocument/2006/relationships/hyperlink" Target="http://172.29.150.212/U031/Registro/AnexosFirmadosU031EstatalDet.php?AnioFis=2014&amp;EdoCve=22" TargetMode="External"/><Relationship Id="rId10" Type="http://schemas.openxmlformats.org/officeDocument/2006/relationships/hyperlink" Target="http://172.29.150.212/U031/Registro/AnexosFirmadosU031EstatalDet.php?AnioFis=2014&amp;EdoCve=15" TargetMode="External"/><Relationship Id="rId19" Type="http://schemas.openxmlformats.org/officeDocument/2006/relationships/hyperlink" Target="http://172.29.150.212/U031/Registro/AnexosFirmadosU031EstatalDet.php?AnioFis=2014&amp;EdoCve=29" TargetMode="External"/><Relationship Id="rId4" Type="http://schemas.openxmlformats.org/officeDocument/2006/relationships/hyperlink" Target="http://172.29.150.212/U031/Registro/AnexosFirmadosU031EstatalDet.php?AnioFis=2014&amp;EdoCve=06" TargetMode="External"/><Relationship Id="rId9" Type="http://schemas.openxmlformats.org/officeDocument/2006/relationships/hyperlink" Target="http://172.29.150.212/U031/Registro/AnexosFirmadosU031EstatalDet.php?AnioFis=2014&amp;EdoCve=14" TargetMode="External"/><Relationship Id="rId14" Type="http://schemas.openxmlformats.org/officeDocument/2006/relationships/hyperlink" Target="http://172.29.150.212/U031/Registro/AnexosFirmadosU031EstatalDet.php?AnioFis=2014&amp;EdoCve=21" TargetMode="External"/><Relationship Id="rId22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0"/>
  <sheetViews>
    <sheetView showGridLines="0" tabSelected="1" workbookViewId="0">
      <selection activeCell="E30" sqref="E30"/>
    </sheetView>
  </sheetViews>
  <sheetFormatPr baseColWidth="10" defaultRowHeight="15"/>
  <cols>
    <col min="1" max="1" width="5.5703125" style="927" customWidth="1"/>
    <col min="2" max="5" width="11.42578125" style="927"/>
    <col min="6" max="6" width="4.42578125" style="927" customWidth="1"/>
    <col min="7" max="16" width="11.42578125" style="927"/>
    <col min="17" max="18" width="20.7109375" style="927" customWidth="1"/>
    <col min="19" max="19" width="2" style="927" customWidth="1"/>
    <col min="20" max="16384" width="11.42578125" style="927"/>
  </cols>
  <sheetData>
    <row r="1" spans="2:9" ht="15.75" thickBot="1"/>
    <row r="2" spans="2:9" ht="33" customHeight="1">
      <c r="B2" s="1062" t="s">
        <v>608</v>
      </c>
      <c r="C2" s="1063"/>
      <c r="D2" s="1063"/>
      <c r="E2" s="1063"/>
      <c r="F2" s="1063"/>
      <c r="G2" s="926"/>
      <c r="H2" s="926"/>
      <c r="I2" s="926"/>
    </row>
    <row r="3" spans="2:9">
      <c r="B3" s="928"/>
      <c r="C3" s="929"/>
      <c r="D3" s="929"/>
      <c r="E3" s="929"/>
      <c r="F3" s="930"/>
    </row>
    <row r="4" spans="2:9">
      <c r="B4" s="931"/>
      <c r="C4" s="932"/>
      <c r="D4" s="932"/>
      <c r="E4" s="932"/>
      <c r="F4" s="933"/>
    </row>
    <row r="5" spans="2:9">
      <c r="B5" s="931"/>
      <c r="C5" s="932"/>
      <c r="D5" s="932"/>
      <c r="E5" s="932"/>
      <c r="F5" s="933"/>
    </row>
    <row r="6" spans="2:9">
      <c r="B6" s="931"/>
      <c r="C6" s="932"/>
      <c r="D6" s="932"/>
      <c r="E6" s="932"/>
      <c r="F6" s="933"/>
    </row>
    <row r="7" spans="2:9">
      <c r="B7" s="931"/>
      <c r="C7" s="932"/>
      <c r="D7" s="932"/>
      <c r="E7" s="932"/>
      <c r="F7" s="933"/>
    </row>
    <row r="8" spans="2:9">
      <c r="B8" s="931"/>
      <c r="C8" s="932"/>
      <c r="D8" s="932"/>
      <c r="E8" s="932"/>
      <c r="F8" s="933"/>
    </row>
    <row r="9" spans="2:9">
      <c r="B9" s="931"/>
      <c r="C9" s="932"/>
      <c r="D9" s="932"/>
      <c r="E9" s="932"/>
      <c r="F9" s="933"/>
    </row>
    <row r="10" spans="2:9">
      <c r="B10" s="931"/>
      <c r="C10" s="932"/>
      <c r="D10" s="932"/>
      <c r="E10" s="932"/>
      <c r="F10" s="933"/>
    </row>
    <row r="11" spans="2:9">
      <c r="B11" s="931"/>
      <c r="C11" s="932"/>
      <c r="D11" s="932"/>
      <c r="E11" s="932"/>
      <c r="F11" s="933"/>
    </row>
    <row r="12" spans="2:9">
      <c r="B12" s="931"/>
      <c r="C12" s="932"/>
      <c r="D12" s="932"/>
      <c r="E12" s="932"/>
      <c r="F12" s="933"/>
    </row>
    <row r="13" spans="2:9">
      <c r="B13" s="931"/>
      <c r="C13" s="932"/>
      <c r="D13" s="932"/>
      <c r="E13" s="932"/>
      <c r="F13" s="933"/>
    </row>
    <row r="14" spans="2:9">
      <c r="B14" s="931"/>
      <c r="C14" s="932"/>
      <c r="D14" s="932"/>
      <c r="E14" s="932"/>
      <c r="F14" s="933"/>
    </row>
    <row r="15" spans="2:9">
      <c r="B15" s="931"/>
      <c r="C15" s="932"/>
      <c r="D15" s="932"/>
      <c r="E15" s="932"/>
      <c r="F15" s="933"/>
    </row>
    <row r="16" spans="2:9">
      <c r="B16" s="931"/>
      <c r="C16" s="932"/>
      <c r="D16" s="932"/>
      <c r="E16" s="932"/>
      <c r="F16" s="933"/>
    </row>
    <row r="17" spans="2:9">
      <c r="B17" s="931"/>
      <c r="C17" s="932"/>
      <c r="D17" s="932"/>
      <c r="E17" s="932"/>
      <c r="F17" s="933"/>
    </row>
    <row r="18" spans="2:9">
      <c r="B18" s="931"/>
      <c r="C18" s="932"/>
      <c r="D18" s="932"/>
      <c r="E18" s="932"/>
      <c r="F18" s="933"/>
    </row>
    <row r="19" spans="2:9">
      <c r="B19" s="931"/>
      <c r="C19" s="932"/>
      <c r="D19" s="932"/>
      <c r="E19" s="932"/>
      <c r="F19" s="933"/>
    </row>
    <row r="20" spans="2:9">
      <c r="B20" s="934"/>
      <c r="C20" s="935"/>
      <c r="D20" s="935"/>
      <c r="E20" s="935"/>
      <c r="F20" s="936"/>
    </row>
    <row r="21" spans="2:9">
      <c r="B21" s="706" t="s">
        <v>624</v>
      </c>
      <c r="C21" s="769"/>
      <c r="D21" s="769"/>
      <c r="E21" s="769"/>
    </row>
    <row r="27" spans="2:9">
      <c r="B27" s="927" t="s">
        <v>11</v>
      </c>
      <c r="H27" s="927" t="s">
        <v>11</v>
      </c>
    </row>
    <row r="29" spans="2:9">
      <c r="I29" s="937"/>
    </row>
    <row r="31" spans="2:9">
      <c r="B31" s="968"/>
      <c r="C31" s="968"/>
      <c r="D31" s="968"/>
      <c r="E31" s="968"/>
      <c r="F31" s="968"/>
    </row>
    <row r="32" spans="2:9">
      <c r="B32" s="968"/>
      <c r="C32" s="968"/>
      <c r="D32" s="968"/>
      <c r="E32" s="968"/>
      <c r="F32" s="968"/>
    </row>
    <row r="33" spans="2:19">
      <c r="B33" s="968" t="s">
        <v>11</v>
      </c>
      <c r="C33" s="968" t="s">
        <v>175</v>
      </c>
      <c r="D33" s="968"/>
      <c r="E33" s="968"/>
      <c r="F33" s="968"/>
    </row>
    <row r="34" spans="2:19">
      <c r="B34" s="968" t="s">
        <v>484</v>
      </c>
      <c r="C34" s="968">
        <v>96.3</v>
      </c>
      <c r="D34" s="968"/>
      <c r="E34" s="968"/>
      <c r="F34" s="968"/>
    </row>
    <row r="35" spans="2:19">
      <c r="B35" s="968" t="s">
        <v>214</v>
      </c>
      <c r="C35" s="968">
        <f>+D35-C34</f>
        <v>232.09999999999997</v>
      </c>
      <c r="D35" s="968">
        <v>328.4</v>
      </c>
      <c r="E35" s="968"/>
      <c r="F35" s="968"/>
    </row>
    <row r="36" spans="2:19">
      <c r="B36" s="968" t="s">
        <v>485</v>
      </c>
      <c r="C36" s="968">
        <f>+D37-D35</f>
        <v>9.5</v>
      </c>
      <c r="D36" s="968"/>
      <c r="E36" s="968"/>
      <c r="F36" s="968"/>
    </row>
    <row r="37" spans="2:19">
      <c r="B37" s="968"/>
      <c r="C37" s="968"/>
      <c r="D37" s="968">
        <v>337.9</v>
      </c>
      <c r="E37" s="968"/>
      <c r="F37" s="968"/>
    </row>
    <row r="38" spans="2:19">
      <c r="B38" s="968"/>
      <c r="C38" s="968"/>
      <c r="D38" s="968"/>
      <c r="E38" s="968"/>
      <c r="F38" s="968"/>
    </row>
    <row r="39" spans="2:19">
      <c r="B39" s="968"/>
      <c r="C39" s="968"/>
      <c r="D39" s="968"/>
      <c r="E39" s="968"/>
      <c r="F39" s="968"/>
    </row>
    <row r="43" spans="2:19">
      <c r="Q43" s="938"/>
      <c r="R43" s="938"/>
      <c r="S43" s="939"/>
    </row>
    <row r="58" spans="4:4">
      <c r="D58" s="940"/>
    </row>
    <row r="59" spans="4:4">
      <c r="D59" s="940"/>
    </row>
    <row r="60" spans="4:4">
      <c r="D60" s="940"/>
    </row>
    <row r="61" spans="4:4">
      <c r="D61" s="940"/>
    </row>
    <row r="62" spans="4:4">
      <c r="D62" s="940"/>
    </row>
    <row r="65" spans="2:3">
      <c r="B65" s="940"/>
      <c r="C65" s="940"/>
    </row>
    <row r="66" spans="2:3">
      <c r="B66" s="940"/>
      <c r="C66" s="940"/>
    </row>
    <row r="67" spans="2:3">
      <c r="B67" s="940"/>
      <c r="C67" s="940"/>
    </row>
    <row r="68" spans="2:3">
      <c r="B68" s="940"/>
      <c r="C68" s="940"/>
    </row>
    <row r="69" spans="2:3">
      <c r="B69" s="940"/>
      <c r="C69" s="940"/>
    </row>
    <row r="70" spans="2:3">
      <c r="B70" s="940"/>
      <c r="C70" s="940"/>
    </row>
  </sheetData>
  <sheetProtection algorithmName="SHA-512" hashValue="oT5fFndsNPoje+VhmErIZPpiuSNajMDvT9R83HkHeDLWSPyCMSgvBwhyGv/zKY0lzL5BtySUP3Jf1vnBNMxf2g==" saltValue="NaTBeTQLZiWk/9+e1s3bSA==" spinCount="100000" sheet="1" objects="1" scenarios="1"/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 tint="0.249977111117893"/>
    <pageSetUpPr fitToPage="1"/>
  </sheetPr>
  <dimension ref="B1:G1048576"/>
  <sheetViews>
    <sheetView zoomScale="85" zoomScaleNormal="85" workbookViewId="0">
      <selection activeCell="E10" sqref="E10"/>
    </sheetView>
  </sheetViews>
  <sheetFormatPr baseColWidth="10" defaultColWidth="9.140625" defaultRowHeight="15"/>
  <cols>
    <col min="1" max="1" width="2.7109375" customWidth="1"/>
    <col min="2" max="7" width="15.7109375" customWidth="1"/>
  </cols>
  <sheetData>
    <row r="1" spans="2:7" ht="15.75" thickBot="1"/>
    <row r="2" spans="2:7" ht="33.75" customHeight="1">
      <c r="B2" s="1074" t="s">
        <v>508</v>
      </c>
      <c r="C2" s="1075"/>
      <c r="D2" s="1075"/>
      <c r="E2" s="1075"/>
      <c r="F2" s="1075"/>
      <c r="G2" s="1076"/>
    </row>
    <row r="3" spans="2:7" ht="20.100000000000001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5</v>
      </c>
      <c r="G3" s="1" t="s">
        <v>4</v>
      </c>
    </row>
    <row r="4" spans="2:7" ht="19.5" customHeight="1">
      <c r="B4" s="2">
        <v>2002</v>
      </c>
      <c r="C4" s="3">
        <v>2293</v>
      </c>
      <c r="D4" s="3">
        <v>1146</v>
      </c>
      <c r="E4" s="3">
        <v>695</v>
      </c>
      <c r="F4" s="3">
        <v>6285</v>
      </c>
      <c r="G4" s="4">
        <f>SUM(C4:F4)</f>
        <v>10419</v>
      </c>
    </row>
    <row r="5" spans="2:7" ht="19.5" customHeight="1">
      <c r="B5" s="5">
        <v>2003</v>
      </c>
      <c r="C5" s="6">
        <v>4237.6822999400001</v>
      </c>
      <c r="D5" s="6">
        <v>2147.5491737686311</v>
      </c>
      <c r="E5" s="6">
        <v>1926.7617790868337</v>
      </c>
      <c r="F5" s="6">
        <v>4121.4896577</v>
      </c>
      <c r="G5" s="4">
        <f t="shared" ref="G5:G16" si="0">SUM(C5:F5)</f>
        <v>12433.482910495464</v>
      </c>
    </row>
    <row r="6" spans="2:7" ht="19.5" customHeight="1">
      <c r="B6" s="2">
        <v>2004</v>
      </c>
      <c r="C6" s="3">
        <v>4071.4475795640005</v>
      </c>
      <c r="D6" s="3">
        <v>3035.4075303776663</v>
      </c>
      <c r="E6" s="3">
        <v>1386.462534168094</v>
      </c>
      <c r="F6" s="3">
        <v>4996.0458591836723</v>
      </c>
      <c r="G6" s="4">
        <f t="shared" si="0"/>
        <v>13489.363503293433</v>
      </c>
    </row>
    <row r="7" spans="2:7" ht="19.5" customHeight="1">
      <c r="B7" s="5">
        <v>2005</v>
      </c>
      <c r="C7" s="6">
        <v>7085.2770266450079</v>
      </c>
      <c r="D7" s="6">
        <v>4988.4086592830499</v>
      </c>
      <c r="E7" s="6">
        <v>2917.7999596649224</v>
      </c>
      <c r="F7" s="6">
        <v>6615.8627616949598</v>
      </c>
      <c r="G7" s="4">
        <f t="shared" si="0"/>
        <v>21607.34840728794</v>
      </c>
    </row>
    <row r="8" spans="2:7" ht="19.5" customHeight="1">
      <c r="B8" s="2">
        <v>2006</v>
      </c>
      <c r="C8" s="3">
        <v>5771.3962180547605</v>
      </c>
      <c r="D8" s="3">
        <v>2699.2173367951941</v>
      </c>
      <c r="E8" s="3">
        <v>2817.3939391910171</v>
      </c>
      <c r="F8" s="3">
        <v>4440.5147086100005</v>
      </c>
      <c r="G8" s="4">
        <f t="shared" si="0"/>
        <v>15728.522202650973</v>
      </c>
    </row>
    <row r="9" spans="2:7" ht="19.5" customHeight="1">
      <c r="B9" s="5">
        <v>2007</v>
      </c>
      <c r="C9" s="6">
        <v>9432.6144038057009</v>
      </c>
      <c r="D9" s="6">
        <v>4140.4379262282173</v>
      </c>
      <c r="E9" s="6">
        <v>2714.1753860010426</v>
      </c>
      <c r="F9" s="6">
        <v>5230.1596738640355</v>
      </c>
      <c r="G9" s="4">
        <f t="shared" si="0"/>
        <v>21517.387389898999</v>
      </c>
    </row>
    <row r="10" spans="2:7" ht="19.5" customHeight="1">
      <c r="B10" s="2">
        <v>2008</v>
      </c>
      <c r="C10" s="3">
        <v>12318.741223349318</v>
      </c>
      <c r="D10" s="3">
        <v>6279.1612472628185</v>
      </c>
      <c r="E10" s="3">
        <v>3237.167335840531</v>
      </c>
      <c r="F10" s="3">
        <v>4484.7309449354952</v>
      </c>
      <c r="G10" s="4">
        <f t="shared" si="0"/>
        <v>26319.80075138816</v>
      </c>
    </row>
    <row r="11" spans="2:7" ht="19.5" customHeight="1">
      <c r="B11" s="5">
        <v>2009</v>
      </c>
      <c r="C11" s="6">
        <v>14815.279643046</v>
      </c>
      <c r="D11" s="6">
        <v>5596.2922273299355</v>
      </c>
      <c r="E11" s="6">
        <v>3642.5786518454997</v>
      </c>
      <c r="F11" s="6">
        <v>6192.8062995294667</v>
      </c>
      <c r="G11" s="4">
        <f t="shared" si="0"/>
        <v>30246.9568217509</v>
      </c>
    </row>
    <row r="12" spans="2:7" ht="19.5" customHeight="1">
      <c r="B12" s="2">
        <v>2010</v>
      </c>
      <c r="C12" s="3">
        <v>16965.852561830176</v>
      </c>
      <c r="D12" s="3">
        <v>5318.1329820285446</v>
      </c>
      <c r="E12" s="3">
        <v>3729.2382026420423</v>
      </c>
      <c r="F12" s="3">
        <v>5487.8126719866905</v>
      </c>
      <c r="G12" s="4">
        <f t="shared" si="0"/>
        <v>31501.036418487449</v>
      </c>
    </row>
    <row r="13" spans="2:7" ht="19.5" customHeight="1">
      <c r="B13" s="5">
        <v>2011</v>
      </c>
      <c r="C13" s="6">
        <v>20197.792310273057</v>
      </c>
      <c r="D13" s="6">
        <v>7187.6791061526683</v>
      </c>
      <c r="E13" s="6">
        <v>3975.3017407573302</v>
      </c>
      <c r="F13" s="6">
        <v>6114.1727888010309</v>
      </c>
      <c r="G13" s="4">
        <f>SUM(C13:F13)</f>
        <v>37474.945945984087</v>
      </c>
    </row>
    <row r="14" spans="2:7" ht="19.5" customHeight="1">
      <c r="B14" s="2">
        <v>2012</v>
      </c>
      <c r="C14" s="3">
        <v>24661.561915373601</v>
      </c>
      <c r="D14" s="3">
        <v>6861.851237961002</v>
      </c>
      <c r="E14" s="3">
        <v>2913.721863077692</v>
      </c>
      <c r="F14" s="3">
        <v>6065.0786565267254</v>
      </c>
      <c r="G14" s="4">
        <f t="shared" si="0"/>
        <v>40502.213672939019</v>
      </c>
    </row>
    <row r="15" spans="2:7" ht="19.5" customHeight="1">
      <c r="B15" s="5">
        <v>2013</v>
      </c>
      <c r="C15" s="6">
        <v>22984.411334662123</v>
      </c>
      <c r="D15" s="6">
        <v>5880.5350367935453</v>
      </c>
      <c r="E15" s="6">
        <v>3296.1235177104977</v>
      </c>
      <c r="F15" s="6">
        <v>4952.0366670698695</v>
      </c>
      <c r="G15" s="4">
        <f t="shared" si="0"/>
        <v>37113.106556236038</v>
      </c>
    </row>
    <row r="16" spans="2:7" ht="19.5" customHeight="1">
      <c r="B16" s="7">
        <v>2014</v>
      </c>
      <c r="C16" s="4">
        <v>20512.399646674257</v>
      </c>
      <c r="D16" s="4">
        <v>5620.3316344387786</v>
      </c>
      <c r="E16" s="4">
        <v>3248.4056216683316</v>
      </c>
      <c r="F16" s="4">
        <v>4825.0505629476766</v>
      </c>
      <c r="G16" s="4">
        <f t="shared" si="0"/>
        <v>34206.187465729046</v>
      </c>
    </row>
    <row r="17" spans="2:7" ht="42" customHeight="1">
      <c r="B17" s="1073" t="s">
        <v>6</v>
      </c>
      <c r="C17" s="1073"/>
      <c r="D17" s="1073"/>
      <c r="E17" s="1073"/>
      <c r="F17" s="1073"/>
      <c r="G17" s="1073"/>
    </row>
    <row r="1048576" spans="2:7">
      <c r="B1048576">
        <f t="shared" ref="B1048576:G1048576" si="1">SUM(B4:B1048575)</f>
        <v>26104</v>
      </c>
      <c r="C1048576" s="8">
        <f t="shared" si="1"/>
        <v>165347.45616321801</v>
      </c>
      <c r="D1048576" s="8">
        <f t="shared" si="1"/>
        <v>60901.004098420053</v>
      </c>
      <c r="E1048576" s="8">
        <f t="shared" si="1"/>
        <v>36500.130531653835</v>
      </c>
      <c r="F1048576" s="8">
        <f t="shared" si="1"/>
        <v>69810.761252849625</v>
      </c>
      <c r="G1048576" s="8">
        <f t="shared" si="1"/>
        <v>332559.35204614152</v>
      </c>
    </row>
  </sheetData>
  <sheetProtection algorithmName="SHA-512" hashValue="97YPcTle4wEMnbMKQh4bey1tJhXWVBUcTzI6CWt8XHRHOeAvSeXnQhTHGI69BWSXJZ8crXsnxIlBL+N5qPgOZw==" saltValue="UzCoJFmmhg6odXykC6VR2w==" spinCount="100000" sheet="1" objects="1" scenarios="1"/>
  <mergeCells count="2">
    <mergeCell ref="B2:G2"/>
    <mergeCell ref="B17:G17"/>
  </mergeCells>
  <pageMargins left="0.7" right="0.7" top="0.75" bottom="0.75" header="0.3" footer="0.3"/>
  <pageSetup scale="93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C9"/>
  <sheetViews>
    <sheetView workbookViewId="0"/>
  </sheetViews>
  <sheetFormatPr baseColWidth="10" defaultRowHeight="15"/>
  <cols>
    <col min="1" max="1" width="7.42578125" style="878" customWidth="1"/>
    <col min="2" max="2" width="33.85546875" style="878" customWidth="1"/>
    <col min="3" max="16384" width="11.42578125" style="878"/>
  </cols>
  <sheetData>
    <row r="1" spans="2:3" ht="15.75" thickBot="1"/>
    <row r="2" spans="2:3" ht="42.75" customHeight="1">
      <c r="B2" s="1259" t="s">
        <v>618</v>
      </c>
      <c r="C2" s="1260"/>
    </row>
    <row r="3" spans="2:3" ht="23.25" customHeight="1">
      <c r="B3" s="877" t="s">
        <v>617</v>
      </c>
      <c r="C3" s="877" t="s">
        <v>378</v>
      </c>
    </row>
    <row r="4" spans="2:3" ht="25.5" customHeight="1">
      <c r="B4" s="879" t="s">
        <v>612</v>
      </c>
      <c r="C4" s="880">
        <v>2289.6999999999998</v>
      </c>
    </row>
    <row r="5" spans="2:3" ht="25.5" customHeight="1">
      <c r="B5" s="879" t="s">
        <v>613</v>
      </c>
      <c r="C5" s="880">
        <v>1311.8</v>
      </c>
    </row>
    <row r="6" spans="2:3" ht="25.5" customHeight="1">
      <c r="B6" s="879" t="s">
        <v>614</v>
      </c>
      <c r="C6" s="880">
        <v>102.9</v>
      </c>
    </row>
    <row r="7" spans="2:3" ht="25.5" customHeight="1">
      <c r="B7" s="879" t="s">
        <v>615</v>
      </c>
      <c r="C7" s="880">
        <v>185.8</v>
      </c>
    </row>
    <row r="8" spans="2:3" ht="25.5" customHeight="1">
      <c r="B8" s="879" t="s">
        <v>616</v>
      </c>
      <c r="C8" s="880">
        <v>933.1</v>
      </c>
    </row>
    <row r="9" spans="2:3">
      <c r="B9" s="881" t="s">
        <v>619</v>
      </c>
    </row>
  </sheetData>
  <sheetProtection algorithmName="SHA-512" hashValue="PV+yZ8klMZCvFRHnRkGuHWOqrVBbNyOolkeYHbyL6nj8Hnz0eacvxlFFvDBMjv2dYGQCNv1FFjfRbizsxUO00g==" saltValue="tvDhANiuaLQTRoeOpsBzOg==" spinCount="100000" sheet="1" objects="1" scenarios="1"/>
  <mergeCells count="1">
    <mergeCell ref="B2:C2"/>
  </mergeCells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B7:S44"/>
  <sheetViews>
    <sheetView zoomScale="70" zoomScaleNormal="70" workbookViewId="0"/>
  </sheetViews>
  <sheetFormatPr baseColWidth="10" defaultRowHeight="15"/>
  <cols>
    <col min="1" max="1" width="6.7109375" customWidth="1"/>
    <col min="2" max="2" width="23" bestFit="1" customWidth="1"/>
    <col min="3" max="5" width="18" customWidth="1"/>
    <col min="6" max="6" width="10.85546875" customWidth="1"/>
    <col min="7" max="7" width="18" customWidth="1"/>
    <col min="8" max="8" width="12.140625" customWidth="1"/>
    <col min="9" max="9" width="18" customWidth="1"/>
    <col min="10" max="10" width="11.28515625" customWidth="1"/>
    <col min="11" max="13" width="18" customWidth="1"/>
    <col min="14" max="14" width="15.5703125" customWidth="1"/>
    <col min="15" max="15" width="14.7109375" customWidth="1"/>
    <col min="17" max="17" width="11.42578125" style="643"/>
  </cols>
  <sheetData>
    <row r="7" spans="2:19" ht="33" customHeight="1">
      <c r="B7" s="1359" t="s">
        <v>222</v>
      </c>
      <c r="C7" s="1359" t="s">
        <v>438</v>
      </c>
      <c r="D7" s="1359" t="s">
        <v>439</v>
      </c>
      <c r="E7" s="1360" t="s">
        <v>12</v>
      </c>
      <c r="F7" s="1360"/>
      <c r="G7" s="1361" t="s">
        <v>205</v>
      </c>
      <c r="H7" s="1361" t="s">
        <v>440</v>
      </c>
      <c r="I7" s="1357" t="s">
        <v>13</v>
      </c>
      <c r="J7" s="1357"/>
      <c r="K7" s="1358" t="s">
        <v>441</v>
      </c>
      <c r="L7" s="1358" t="s">
        <v>442</v>
      </c>
      <c r="M7" s="1358" t="s">
        <v>443</v>
      </c>
      <c r="N7" s="1358" t="s">
        <v>444</v>
      </c>
      <c r="O7" s="1358" t="s">
        <v>445</v>
      </c>
    </row>
    <row r="8" spans="2:19" ht="33" customHeight="1">
      <c r="B8" s="1359"/>
      <c r="C8" s="1359"/>
      <c r="D8" s="1359"/>
      <c r="E8" s="668" t="s">
        <v>446</v>
      </c>
      <c r="F8" s="669" t="s">
        <v>84</v>
      </c>
      <c r="G8" s="1361"/>
      <c r="H8" s="1361"/>
      <c r="I8" s="670" t="s">
        <v>446</v>
      </c>
      <c r="J8" s="671" t="s">
        <v>84</v>
      </c>
      <c r="K8" s="1358"/>
      <c r="L8" s="1358"/>
      <c r="M8" s="1358"/>
      <c r="N8" s="1358"/>
      <c r="O8" s="1358"/>
    </row>
    <row r="9" spans="2:19" ht="18" customHeight="1">
      <c r="B9" s="672" t="s">
        <v>447</v>
      </c>
      <c r="C9" s="673">
        <f>+'2.1'!C6</f>
        <v>1269646.9498942913</v>
      </c>
      <c r="D9" s="673">
        <f>+'2.1'!D6</f>
        <v>1261815.8267877351</v>
      </c>
      <c r="E9" s="674">
        <f>+'2.1'!E6</f>
        <v>1247830.8282699832</v>
      </c>
      <c r="F9" s="675">
        <f>+'2.1'!F6</f>
        <v>98.891676723269967</v>
      </c>
      <c r="G9" s="674">
        <f>'3.5'!C5</f>
        <v>3919.52</v>
      </c>
      <c r="H9" s="674">
        <f>+G9*86400/D9</f>
        <v>268.38031415575813</v>
      </c>
      <c r="I9" s="676">
        <f>+'2.1'!G6</f>
        <v>1231913.5962116129</v>
      </c>
      <c r="J9" s="677">
        <v>98.047139390864899</v>
      </c>
      <c r="K9" s="678">
        <v>2835.9557599273089</v>
      </c>
      <c r="L9" s="678">
        <v>2797.2569379811862</v>
      </c>
      <c r="M9" s="678">
        <v>4732.4799999999996</v>
      </c>
      <c r="N9" s="678">
        <f>+'3.12'!E5</f>
        <v>3277.35</v>
      </c>
      <c r="O9" s="679">
        <f t="shared" ref="O9:O41" si="0">IF(+N9/L9&gt;1,100,N9/L9*100)</f>
        <v>100</v>
      </c>
      <c r="R9" s="660"/>
      <c r="S9" s="660"/>
    </row>
    <row r="10" spans="2:19" ht="18" customHeight="1">
      <c r="B10" s="680" t="s">
        <v>28</v>
      </c>
      <c r="C10" s="681">
        <f>+'2.1'!C7</f>
        <v>3396538.0699573173</v>
      </c>
      <c r="D10" s="681">
        <f>+'2.1'!D7</f>
        <v>3309611.2317144759</v>
      </c>
      <c r="E10" s="682">
        <f>+'2.1'!E7</f>
        <v>3090325.7899640645</v>
      </c>
      <c r="F10" s="683">
        <f>+'2.1'!F7</f>
        <v>93.374283974833645</v>
      </c>
      <c r="G10" s="682">
        <f>'3.5'!C6</f>
        <v>8721</v>
      </c>
      <c r="H10" s="682">
        <f t="shared" ref="H10:H41" si="1">+G10*86400/D10</f>
        <v>227.66855296465371</v>
      </c>
      <c r="I10" s="684">
        <f>+'2.1'!G7</f>
        <v>3009067.199706912</v>
      </c>
      <c r="J10" s="685">
        <v>93.116296324484722</v>
      </c>
      <c r="K10" s="686">
        <v>5984.0059128345583</v>
      </c>
      <c r="L10" s="686">
        <v>5605.517185936932</v>
      </c>
      <c r="M10" s="686">
        <v>7600.1</v>
      </c>
      <c r="N10" s="686">
        <f>+'3.12'!E6</f>
        <v>5315.5000000000009</v>
      </c>
      <c r="O10" s="687">
        <f t="shared" si="0"/>
        <v>94.826218949706842</v>
      </c>
      <c r="R10" s="660"/>
      <c r="S10" s="660"/>
    </row>
    <row r="11" spans="2:19" ht="18" customHeight="1">
      <c r="B11" s="672" t="s">
        <v>29</v>
      </c>
      <c r="C11" s="673">
        <f>+'2.1'!C8</f>
        <v>738483.7056170227</v>
      </c>
      <c r="D11" s="673">
        <f>+'2.1'!D8</f>
        <v>719402.15824775328</v>
      </c>
      <c r="E11" s="674">
        <f>+'2.1'!E8</f>
        <v>645078.23129171086</v>
      </c>
      <c r="F11" s="688">
        <f>+'2.1'!F8</f>
        <v>89.668653881012389</v>
      </c>
      <c r="G11" s="674">
        <f>'3.5'!C7</f>
        <v>2818</v>
      </c>
      <c r="H11" s="674">
        <f t="shared" si="1"/>
        <v>338.44101968366647</v>
      </c>
      <c r="I11" s="676">
        <f>+'2.1'!G8</f>
        <v>662396.70856137737</v>
      </c>
      <c r="J11" s="689">
        <v>91.474840045712241</v>
      </c>
      <c r="K11" s="678">
        <v>1849.8890380621808</v>
      </c>
      <c r="L11" s="678">
        <v>1702.3361368220881</v>
      </c>
      <c r="M11" s="678">
        <v>1656.97</v>
      </c>
      <c r="N11" s="678">
        <f>+'3.12'!E7</f>
        <v>1245.27</v>
      </c>
      <c r="O11" s="679">
        <f t="shared" si="0"/>
        <v>73.150652980008019</v>
      </c>
      <c r="R11" s="660"/>
      <c r="S11" s="660"/>
    </row>
    <row r="12" spans="2:19" ht="18" customHeight="1">
      <c r="B12" s="680" t="s">
        <v>30</v>
      </c>
      <c r="C12" s="681">
        <f>+'2.1'!C9</f>
        <v>883139.6991942866</v>
      </c>
      <c r="D12" s="681">
        <f>+'2.1'!D9</f>
        <v>874057.47253512766</v>
      </c>
      <c r="E12" s="682">
        <f>+'2.1'!E9</f>
        <v>810568.82494562585</v>
      </c>
      <c r="F12" s="683">
        <f>+'2.1'!F9</f>
        <v>92.736330323295732</v>
      </c>
      <c r="G12" s="682">
        <f>'3.5'!C8</f>
        <v>3386.95</v>
      </c>
      <c r="H12" s="682">
        <f t="shared" si="1"/>
        <v>334.79775551971994</v>
      </c>
      <c r="I12" s="684">
        <f>+'2.1'!G9</f>
        <v>732317.77473733004</v>
      </c>
      <c r="J12" s="690">
        <v>85.370914551919867</v>
      </c>
      <c r="K12" s="686">
        <v>2283.5347236073694</v>
      </c>
      <c r="L12" s="686">
        <v>1961.1713245201927</v>
      </c>
      <c r="M12" s="686">
        <v>155</v>
      </c>
      <c r="N12" s="686">
        <f>+'3.12'!E8</f>
        <v>129.80000000000001</v>
      </c>
      <c r="O12" s="687">
        <f t="shared" si="0"/>
        <v>6.6184936714672808</v>
      </c>
      <c r="R12" s="660"/>
      <c r="S12" s="660"/>
    </row>
    <row r="13" spans="2:19" ht="18" customHeight="1">
      <c r="B13" s="672" t="s">
        <v>31</v>
      </c>
      <c r="C13" s="673">
        <f>+'2.1'!C10</f>
        <v>5100185.3782601813</v>
      </c>
      <c r="D13" s="673">
        <f>+'2.1'!D10</f>
        <v>5029612.2816109266</v>
      </c>
      <c r="E13" s="674">
        <f>+'2.1'!E10</f>
        <v>3958081.8576670401</v>
      </c>
      <c r="F13" s="688">
        <f>+'2.1'!F10</f>
        <v>78.695566100361759</v>
      </c>
      <c r="G13" s="674">
        <f>'3.5'!C9</f>
        <v>8312</v>
      </c>
      <c r="H13" s="674">
        <f t="shared" si="1"/>
        <v>142.78571782276282</v>
      </c>
      <c r="I13" s="676">
        <f>+'2.1'!G10</f>
        <v>4081144.3406211543</v>
      </c>
      <c r="J13" s="689">
        <v>81.719838741867122</v>
      </c>
      <c r="K13" s="678">
        <v>4764.6042052360108</v>
      </c>
      <c r="L13" s="678">
        <v>3916.9886344463298</v>
      </c>
      <c r="M13" s="678">
        <v>1596.64</v>
      </c>
      <c r="N13" s="678">
        <f>+'3.12'!E9</f>
        <v>748.4</v>
      </c>
      <c r="O13" s="679">
        <f t="shared" si="0"/>
        <v>19.106514464160224</v>
      </c>
      <c r="R13" s="660"/>
      <c r="S13" s="660"/>
    </row>
    <row r="14" spans="2:19" ht="18" customHeight="1">
      <c r="B14" s="680" t="s">
        <v>32</v>
      </c>
      <c r="C14" s="681">
        <f>+'2.1'!C11</f>
        <v>3580755.2979704286</v>
      </c>
      <c r="D14" s="681">
        <f>+'2.1'!D11</f>
        <v>3460081.6059738854</v>
      </c>
      <c r="E14" s="682">
        <f>+'2.1'!E11</f>
        <v>3301030.6309316563</v>
      </c>
      <c r="F14" s="683">
        <f>+'2.1'!F11</f>
        <v>95.40325942695614</v>
      </c>
      <c r="G14" s="682">
        <f>'3.5'!C10</f>
        <v>13248.89</v>
      </c>
      <c r="H14" s="682">
        <f t="shared" si="1"/>
        <v>330.83153126320786</v>
      </c>
      <c r="I14" s="684">
        <f>+'2.1'!G11</f>
        <v>3234261.4858131432</v>
      </c>
      <c r="J14" s="690">
        <v>93.355887513780331</v>
      </c>
      <c r="K14" s="686">
        <v>9220.4629927085043</v>
      </c>
      <c r="L14" s="686">
        <v>8659.4921300810311</v>
      </c>
      <c r="M14" s="686">
        <v>10174.9</v>
      </c>
      <c r="N14" s="686">
        <f>+'3.12'!E10</f>
        <v>6966.2500000000036</v>
      </c>
      <c r="O14" s="687">
        <f t="shared" si="0"/>
        <v>80.446403730778798</v>
      </c>
      <c r="R14" s="660"/>
      <c r="S14" s="660"/>
    </row>
    <row r="15" spans="2:19" ht="18" customHeight="1">
      <c r="B15" s="672" t="s">
        <v>33</v>
      </c>
      <c r="C15" s="673">
        <f>+'2.1'!C12</f>
        <v>2912497.4268031153</v>
      </c>
      <c r="D15" s="673">
        <f>+'2.1'!D12</f>
        <v>2865983.5757700321</v>
      </c>
      <c r="E15" s="674">
        <f>+'2.1'!E12</f>
        <v>2794546.5125507363</v>
      </c>
      <c r="F15" s="688">
        <f>+'2.1'!F12</f>
        <v>97.507415470791656</v>
      </c>
      <c r="G15" s="674">
        <f>'3.5'!C11</f>
        <v>11935.93</v>
      </c>
      <c r="H15" s="674">
        <f t="shared" si="1"/>
        <v>359.8291213943611</v>
      </c>
      <c r="I15" s="676">
        <f>+'2.1'!G12</f>
        <v>2731839.5215792488</v>
      </c>
      <c r="J15" s="689">
        <v>96.244889194452625</v>
      </c>
      <c r="K15" s="678">
        <v>8491.7516920035669</v>
      </c>
      <c r="L15" s="678">
        <v>8221.91426867671</v>
      </c>
      <c r="M15" s="678">
        <v>4976.5</v>
      </c>
      <c r="N15" s="678">
        <f>+'3.12'!E11</f>
        <v>3878</v>
      </c>
      <c r="O15" s="679">
        <f t="shared" si="0"/>
        <v>47.166631434897596</v>
      </c>
      <c r="R15" s="660"/>
      <c r="S15" s="660"/>
    </row>
    <row r="16" spans="2:19" ht="18" customHeight="1">
      <c r="B16" s="680" t="s">
        <v>34</v>
      </c>
      <c r="C16" s="681">
        <f>+'2.1'!C13</f>
        <v>709386.0875954245</v>
      </c>
      <c r="D16" s="681">
        <f>+'2.1'!D13</f>
        <v>696646.56878244563</v>
      </c>
      <c r="E16" s="682">
        <f>+'2.1'!E13</f>
        <v>677051.06734764867</v>
      </c>
      <c r="F16" s="683">
        <f>+'2.1'!F13</f>
        <v>97.187167451489103</v>
      </c>
      <c r="G16" s="682">
        <f>'3.5'!C12</f>
        <v>3739.3</v>
      </c>
      <c r="H16" s="682">
        <f t="shared" si="1"/>
        <v>463.75814434089693</v>
      </c>
      <c r="I16" s="684">
        <f>+'2.1'!G13</f>
        <v>681045.98837078828</v>
      </c>
      <c r="J16" s="690">
        <v>97.730919313828053</v>
      </c>
      <c r="K16" s="686">
        <v>2625.430322199069</v>
      </c>
      <c r="L16" s="686">
        <v>2581.2523329681226</v>
      </c>
      <c r="M16" s="686">
        <v>2285.1999999999998</v>
      </c>
      <c r="N16" s="686">
        <f>+'3.12'!E12</f>
        <v>1609.9999999999998</v>
      </c>
      <c r="O16" s="687">
        <f t="shared" si="0"/>
        <v>62.372824982542404</v>
      </c>
      <c r="R16" s="660"/>
      <c r="S16" s="660"/>
    </row>
    <row r="17" spans="2:19" ht="18" customHeight="1">
      <c r="B17" s="672" t="s">
        <v>35</v>
      </c>
      <c r="C17" s="673">
        <f>+'2.1'!C14</f>
        <v>8778786.2341072336</v>
      </c>
      <c r="D17" s="673">
        <f>+'2.1'!D14</f>
        <v>8518819.0773027092</v>
      </c>
      <c r="E17" s="674">
        <f>+'2.1'!E14</f>
        <v>8469165.7540901639</v>
      </c>
      <c r="F17" s="688">
        <f>+'2.1'!F14</f>
        <v>99.417133727551033</v>
      </c>
      <c r="G17" s="674">
        <f>'3.5'!C13</f>
        <v>31206</v>
      </c>
      <c r="H17" s="674">
        <f t="shared" si="1"/>
        <v>316.49907992337478</v>
      </c>
      <c r="I17" s="676">
        <f>+'2.1'!G14</f>
        <v>8509526.1102233604</v>
      </c>
      <c r="J17" s="689">
        <v>99.471979868298149</v>
      </c>
      <c r="K17" s="678">
        <v>22498.943498311117</v>
      </c>
      <c r="L17" s="678">
        <v>22514.42541450313</v>
      </c>
      <c r="M17" s="678">
        <v>5624.5</v>
      </c>
      <c r="N17" s="678">
        <f>+'3.12'!E13</f>
        <v>3421.8</v>
      </c>
      <c r="O17" s="679">
        <f t="shared" si="0"/>
        <v>15.198255949253662</v>
      </c>
      <c r="R17" s="660"/>
      <c r="S17" s="660"/>
    </row>
    <row r="18" spans="2:19" ht="18" customHeight="1">
      <c r="B18" s="680" t="s">
        <v>36</v>
      </c>
      <c r="C18" s="681">
        <f>+'2.1'!C15</f>
        <v>1718566.1850981743</v>
      </c>
      <c r="D18" s="681">
        <f>+'2.1'!D15</f>
        <v>1684055.6024441586</v>
      </c>
      <c r="E18" s="682">
        <f>+'2.1'!E15</f>
        <v>1642004.4122746983</v>
      </c>
      <c r="F18" s="683">
        <f>+'2.1'!F15</f>
        <v>97.502980892766885</v>
      </c>
      <c r="G18" s="682">
        <f>'3.5'!C14</f>
        <v>8008.83</v>
      </c>
      <c r="H18" s="682">
        <f t="shared" si="1"/>
        <v>410.89077521889288</v>
      </c>
      <c r="I18" s="684">
        <f>+'2.1'!G15</f>
        <v>1542388.4325718721</v>
      </c>
      <c r="J18" s="690">
        <v>88.784313574938196</v>
      </c>
      <c r="K18" s="686">
        <v>5612.7445559054577</v>
      </c>
      <c r="L18" s="686">
        <v>5013.1361470354259</v>
      </c>
      <c r="M18" s="686">
        <v>4505.96</v>
      </c>
      <c r="N18" s="686">
        <f>+'3.12'!E14</f>
        <v>3413.8199999999974</v>
      </c>
      <c r="O18" s="687">
        <f t="shared" si="0"/>
        <v>68.097492265770569</v>
      </c>
      <c r="R18" s="660"/>
      <c r="S18" s="660"/>
    </row>
    <row r="19" spans="2:19" ht="18" customHeight="1">
      <c r="B19" s="672" t="s">
        <v>37</v>
      </c>
      <c r="C19" s="673">
        <f>+'2.1'!C16</f>
        <v>5724560.5477119582</v>
      </c>
      <c r="D19" s="673">
        <f>+'2.1'!D16</f>
        <v>5681122.1552438941</v>
      </c>
      <c r="E19" s="674">
        <f>+'2.1'!E16</f>
        <v>5515300.5089895576</v>
      </c>
      <c r="F19" s="688">
        <f>+'2.1'!F16</f>
        <v>97.081181468677329</v>
      </c>
      <c r="G19" s="674">
        <f>'3.5'!C15</f>
        <v>13480</v>
      </c>
      <c r="H19" s="674">
        <f t="shared" si="1"/>
        <v>205.00738554353438</v>
      </c>
      <c r="I19" s="676">
        <f>+'2.1'!G16</f>
        <v>5249205.5551918726</v>
      </c>
      <c r="J19" s="689">
        <v>91.872507965361422</v>
      </c>
      <c r="K19" s="678">
        <v>9482.969670861914</v>
      </c>
      <c r="L19" s="678">
        <v>8764.5155186127122</v>
      </c>
      <c r="M19" s="678">
        <v>7289.67</v>
      </c>
      <c r="N19" s="678">
        <f>+'3.12'!E15</f>
        <v>5238.75</v>
      </c>
      <c r="O19" s="679">
        <f t="shared" si="0"/>
        <v>59.77227136941864</v>
      </c>
      <c r="R19" s="660"/>
      <c r="S19" s="660"/>
    </row>
    <row r="20" spans="2:19" ht="18" customHeight="1">
      <c r="B20" s="680" t="s">
        <v>38</v>
      </c>
      <c r="C20" s="681">
        <f>+'2.1'!C17</f>
        <v>3503132.1772834226</v>
      </c>
      <c r="D20" s="681">
        <f>+'2.1'!D17</f>
        <v>3477053.8162282156</v>
      </c>
      <c r="E20" s="682">
        <f>+'2.1'!E17</f>
        <v>2644448.9845886691</v>
      </c>
      <c r="F20" s="683">
        <f>+'2.1'!F17</f>
        <v>76.054301266388606</v>
      </c>
      <c r="G20" s="682">
        <f>'3.5'!C16</f>
        <v>8658.4699999999993</v>
      </c>
      <c r="H20" s="682">
        <f t="shared" si="1"/>
        <v>215.15105820579544</v>
      </c>
      <c r="I20" s="684">
        <f>+'2.1'!G17</f>
        <v>2783573.7922091526</v>
      </c>
      <c r="J20" s="690">
        <v>76.745016479752607</v>
      </c>
      <c r="K20" s="686">
        <v>4699.8062964850806</v>
      </c>
      <c r="L20" s="686">
        <v>3628.5083194544491</v>
      </c>
      <c r="M20" s="686">
        <v>4214.7700000000004</v>
      </c>
      <c r="N20" s="686">
        <f>+'3.12'!E16</f>
        <v>3511.96</v>
      </c>
      <c r="O20" s="687">
        <f t="shared" si="0"/>
        <v>96.787982575937093</v>
      </c>
      <c r="R20" s="660"/>
      <c r="S20" s="660"/>
    </row>
    <row r="21" spans="2:19" ht="18" customHeight="1">
      <c r="B21" s="672" t="s">
        <v>39</v>
      </c>
      <c r="C21" s="673">
        <f>+'2.1'!C18</f>
        <v>2836790.9732657289</v>
      </c>
      <c r="D21" s="673">
        <f>+'2.1'!D18</f>
        <v>2809590.9619562905</v>
      </c>
      <c r="E21" s="674">
        <f>+'2.1'!E18</f>
        <v>2582273.0465576309</v>
      </c>
      <c r="F21" s="688">
        <f>+'2.1'!F18</f>
        <v>91.909216733798843</v>
      </c>
      <c r="G21" s="674">
        <f>'3.5'!C17</f>
        <v>4312.3999999999996</v>
      </c>
      <c r="H21" s="674">
        <f t="shared" si="1"/>
        <v>132.61409402476446</v>
      </c>
      <c r="I21" s="676">
        <f>+'2.1'!G18</f>
        <v>2419221.9373256876</v>
      </c>
      <c r="J21" s="689">
        <v>85.509999408784807</v>
      </c>
      <c r="K21" s="678">
        <v>2897.7750051147259</v>
      </c>
      <c r="L21" s="678">
        <v>2492.7547140799652</v>
      </c>
      <c r="M21" s="678">
        <v>507.55</v>
      </c>
      <c r="N21" s="678">
        <f>+'3.12'!E17</f>
        <v>295.5</v>
      </c>
      <c r="O21" s="679">
        <f t="shared" si="0"/>
        <v>11.854355277352838</v>
      </c>
      <c r="R21" s="660"/>
      <c r="S21" s="660"/>
    </row>
    <row r="22" spans="2:19" ht="18" customHeight="1">
      <c r="B22" s="680" t="s">
        <v>40</v>
      </c>
      <c r="C22" s="681">
        <f>+'2.1'!C19</f>
        <v>7805165.6312582875</v>
      </c>
      <c r="D22" s="681">
        <f>+'2.1'!D19</f>
        <v>7677034.7535079066</v>
      </c>
      <c r="E22" s="682">
        <f>+'2.1'!E19</f>
        <v>7335749.1372013222</v>
      </c>
      <c r="F22" s="683">
        <f>+'2.1'!F19</f>
        <v>95.554460449060244</v>
      </c>
      <c r="G22" s="682">
        <f>'3.5'!C18</f>
        <v>20220</v>
      </c>
      <c r="H22" s="682">
        <f t="shared" si="1"/>
        <v>227.56286197632892</v>
      </c>
      <c r="I22" s="684">
        <f>+'2.1'!G19</f>
        <v>7460328.5271309577</v>
      </c>
      <c r="J22" s="690">
        <v>97.934973325620433</v>
      </c>
      <c r="K22" s="686">
        <v>14141.469058015142</v>
      </c>
      <c r="L22" s="686">
        <v>13932.540613516905</v>
      </c>
      <c r="M22" s="686">
        <v>15391.9</v>
      </c>
      <c r="N22" s="686">
        <f>+'3.12'!E18</f>
        <v>12094.83</v>
      </c>
      <c r="O22" s="687">
        <f t="shared" si="0"/>
        <v>86.809938944416089</v>
      </c>
      <c r="R22" s="660"/>
      <c r="S22" s="660"/>
    </row>
    <row r="23" spans="2:19" ht="18" customHeight="1">
      <c r="B23" s="672" t="s">
        <v>41</v>
      </c>
      <c r="C23" s="673">
        <f>+'2.1'!C20</f>
        <v>16317687.497241419</v>
      </c>
      <c r="D23" s="673">
        <f>+'2.1'!D20</f>
        <v>16078610.126899187</v>
      </c>
      <c r="E23" s="674">
        <f>+'2.1'!E20</f>
        <v>15004302.467763748</v>
      </c>
      <c r="F23" s="688">
        <f>+'2.1'!F20</f>
        <v>93.318404696322958</v>
      </c>
      <c r="G23" s="674">
        <f>'3.5'!C19</f>
        <v>40320</v>
      </c>
      <c r="H23" s="674">
        <f t="shared" si="1"/>
        <v>216.66350340642492</v>
      </c>
      <c r="I23" s="676">
        <f>+'2.1'!G20</f>
        <v>14927028.46485246</v>
      </c>
      <c r="J23" s="689">
        <v>93.709438379303549</v>
      </c>
      <c r="K23" s="678">
        <v>27450.427178258491</v>
      </c>
      <c r="L23" s="678">
        <v>25877.982988314532</v>
      </c>
      <c r="M23" s="678">
        <v>9075</v>
      </c>
      <c r="N23" s="678">
        <f>+'3.12'!E19</f>
        <v>6865.9000000000015</v>
      </c>
      <c r="O23" s="679">
        <f t="shared" si="0"/>
        <v>26.53182051746602</v>
      </c>
      <c r="R23" s="660"/>
      <c r="S23" s="660"/>
    </row>
    <row r="24" spans="2:19" ht="18" customHeight="1">
      <c r="B24" s="680" t="s">
        <v>42</v>
      </c>
      <c r="C24" s="681">
        <f>+'2.1'!C21</f>
        <v>4514360.1883108523</v>
      </c>
      <c r="D24" s="681">
        <f>+'2.1'!D21</f>
        <v>4449299.3799728872</v>
      </c>
      <c r="E24" s="682">
        <f>+'2.1'!E21</f>
        <v>4258305.8982941937</v>
      </c>
      <c r="F24" s="683">
        <f>+'2.1'!F21</f>
        <v>95.707335799016121</v>
      </c>
      <c r="G24" s="682">
        <f>'3.5'!C20</f>
        <v>15069.6</v>
      </c>
      <c r="H24" s="682">
        <f t="shared" si="1"/>
        <v>292.63336287519815</v>
      </c>
      <c r="I24" s="684">
        <f>+'2.1'!G21</f>
        <v>4021259.911445274</v>
      </c>
      <c r="J24" s="690">
        <v>89.86449201352417</v>
      </c>
      <c r="K24" s="686">
        <v>10483.195759987218</v>
      </c>
      <c r="L24" s="686">
        <v>9477.1946401947953</v>
      </c>
      <c r="M24" s="686">
        <v>4050.5</v>
      </c>
      <c r="N24" s="686">
        <f>+'3.12'!E20</f>
        <v>3270.9</v>
      </c>
      <c r="O24" s="687">
        <f t="shared" si="0"/>
        <v>34.513377894840509</v>
      </c>
      <c r="R24" s="660"/>
      <c r="S24" s="660"/>
    </row>
    <row r="25" spans="2:19" ht="18" customHeight="1">
      <c r="B25" s="672" t="s">
        <v>43</v>
      </c>
      <c r="C25" s="673">
        <f>+'2.1'!C22</f>
        <v>1883065.5826651612</v>
      </c>
      <c r="D25" s="673">
        <f>+'2.1'!D22</f>
        <v>1847585.4025299693</v>
      </c>
      <c r="E25" s="674">
        <f>+'2.1'!E22</f>
        <v>1737108.0483563941</v>
      </c>
      <c r="F25" s="688">
        <f>+'2.1'!F22</f>
        <v>94.020446685587871</v>
      </c>
      <c r="G25" s="674">
        <f>'3.5'!C21</f>
        <v>10263.66</v>
      </c>
      <c r="H25" s="674">
        <f t="shared" si="1"/>
        <v>479.96710884687548</v>
      </c>
      <c r="I25" s="676">
        <f>+'2.1'!G22</f>
        <v>1806689.6775821869</v>
      </c>
      <c r="J25" s="689">
        <v>95.791269352929191</v>
      </c>
      <c r="K25" s="678">
        <v>6938.1486370877119</v>
      </c>
      <c r="L25" s="678">
        <v>6686.0174929536324</v>
      </c>
      <c r="M25" s="678">
        <v>2830.5</v>
      </c>
      <c r="N25" s="678">
        <f>+'3.12'!E21</f>
        <v>1525.5</v>
      </c>
      <c r="O25" s="679">
        <f t="shared" si="0"/>
        <v>22.816272939873674</v>
      </c>
      <c r="R25" s="660"/>
      <c r="S25" s="660"/>
    </row>
    <row r="26" spans="2:19" ht="18" customHeight="1">
      <c r="B26" s="680" t="s">
        <v>448</v>
      </c>
      <c r="C26" s="681">
        <f>+'2.1'!C23</f>
        <v>1189063.018338826</v>
      </c>
      <c r="D26" s="681">
        <f>+'2.1'!D23</f>
        <v>1172970.3553828727</v>
      </c>
      <c r="E26" s="682">
        <f>+'2.1'!E23</f>
        <v>1109521.4726325327</v>
      </c>
      <c r="F26" s="683">
        <f>+'2.1'!F23</f>
        <v>94.590751380956291</v>
      </c>
      <c r="G26" s="682">
        <f>'3.5'!C22</f>
        <v>3117.91</v>
      </c>
      <c r="H26" s="682">
        <f t="shared" si="1"/>
        <v>229.66260209710794</v>
      </c>
      <c r="I26" s="684">
        <f>+'2.1'!G23</f>
        <v>1089278.8658159736</v>
      </c>
      <c r="J26" s="690">
        <v>91.926031156468014</v>
      </c>
      <c r="K26" s="686">
        <v>2129.6656567254945</v>
      </c>
      <c r="L26" s="686">
        <v>1969.4634178208578</v>
      </c>
      <c r="M26" s="686">
        <v>2788.8</v>
      </c>
      <c r="N26" s="686">
        <f>+'3.12'!E22</f>
        <v>2249.3000000000002</v>
      </c>
      <c r="O26" s="687">
        <f t="shared" si="0"/>
        <v>100</v>
      </c>
      <c r="R26" s="660"/>
      <c r="S26" s="660"/>
    </row>
    <row r="27" spans="2:19" ht="18" customHeight="1">
      <c r="B27" s="672" t="s">
        <v>449</v>
      </c>
      <c r="C27" s="673">
        <f>+'2.1'!C24</f>
        <v>4983999.5118319523</v>
      </c>
      <c r="D27" s="673">
        <f>+'2.1'!D24</f>
        <v>4907945.5740215816</v>
      </c>
      <c r="E27" s="674">
        <f>+'2.1'!E24</f>
        <v>4762641.4506217716</v>
      </c>
      <c r="F27" s="688">
        <f>+'2.1'!F24</f>
        <v>97.039410457831394</v>
      </c>
      <c r="G27" s="674">
        <f>'3.5'!C23</f>
        <v>11422</v>
      </c>
      <c r="H27" s="674">
        <f t="shared" si="1"/>
        <v>201.07411239920577</v>
      </c>
      <c r="I27" s="676">
        <f>+'2.1'!G24</f>
        <v>4742253.8105444536</v>
      </c>
      <c r="J27" s="689">
        <v>96.335314414178001</v>
      </c>
      <c r="K27" s="678">
        <v>8014.9316646336438</v>
      </c>
      <c r="L27" s="678">
        <v>7767.5368769215702</v>
      </c>
      <c r="M27" s="678">
        <v>17620</v>
      </c>
      <c r="N27" s="678">
        <f>+'3.12'!E23</f>
        <v>12475.929999999998</v>
      </c>
      <c r="O27" s="679">
        <f t="shared" si="0"/>
        <v>100</v>
      </c>
      <c r="R27" s="660"/>
      <c r="S27" s="660"/>
    </row>
    <row r="28" spans="2:19" ht="18" customHeight="1">
      <c r="B28" s="680" t="s">
        <v>46</v>
      </c>
      <c r="C28" s="681">
        <f>+'2.1'!C25</f>
        <v>3930007.9782121805</v>
      </c>
      <c r="D28" s="681">
        <f>+'2.1'!D25</f>
        <v>3898688.5405818587</v>
      </c>
      <c r="E28" s="682">
        <f>+'2.1'!E25</f>
        <v>3154380.92807208</v>
      </c>
      <c r="F28" s="683">
        <f>+'2.1'!F25</f>
        <v>80.908769583355976</v>
      </c>
      <c r="G28" s="682">
        <f>'3.5'!C24</f>
        <v>5080</v>
      </c>
      <c r="H28" s="682">
        <f t="shared" si="1"/>
        <v>112.57939572020665</v>
      </c>
      <c r="I28" s="684">
        <f>+'2.1'!G25</f>
        <v>2909485.9285544744</v>
      </c>
      <c r="J28" s="690">
        <v>71.42540357719227</v>
      </c>
      <c r="K28" s="686">
        <v>2985.7440342761674</v>
      </c>
      <c r="L28" s="686">
        <v>2145.3752046212767</v>
      </c>
      <c r="M28" s="686">
        <v>1520.51</v>
      </c>
      <c r="N28" s="686">
        <f>+'3.12'!E24</f>
        <v>995.1</v>
      </c>
      <c r="O28" s="687">
        <f t="shared" si="0"/>
        <v>46.383494964260343</v>
      </c>
      <c r="R28" s="660"/>
      <c r="S28" s="660"/>
    </row>
    <row r="29" spans="2:19" ht="18" customHeight="1">
      <c r="B29" s="672" t="s">
        <v>47</v>
      </c>
      <c r="C29" s="673">
        <f>+'2.1'!C26</f>
        <v>6075873.4840723509</v>
      </c>
      <c r="D29" s="673">
        <f>+'2.1'!D26</f>
        <v>6002706.4498506812</v>
      </c>
      <c r="E29" s="674">
        <f>+'2.1'!E26</f>
        <v>5374134.5686212536</v>
      </c>
      <c r="F29" s="688">
        <f>+'2.1'!F26</f>
        <v>89.528525399654285</v>
      </c>
      <c r="G29" s="674">
        <f>'3.5'!C25</f>
        <v>9660</v>
      </c>
      <c r="H29" s="674">
        <f t="shared" si="1"/>
        <v>139.04128195720139</v>
      </c>
      <c r="I29" s="676">
        <f>+'2.1'!G26</f>
        <v>5446285.780925313</v>
      </c>
      <c r="J29" s="689">
        <v>87.666146999114531</v>
      </c>
      <c r="K29" s="678">
        <v>6242.760170931987</v>
      </c>
      <c r="L29" s="678">
        <v>5505.6240321009172</v>
      </c>
      <c r="M29" s="678">
        <v>3335.56</v>
      </c>
      <c r="N29" s="678">
        <f>+'3.12'!E25</f>
        <v>3586.1599999999989</v>
      </c>
      <c r="O29" s="679">
        <f t="shared" si="0"/>
        <v>65.1363038792814</v>
      </c>
      <c r="R29" s="660"/>
      <c r="S29" s="660"/>
    </row>
    <row r="30" spans="2:19" ht="18" customHeight="1">
      <c r="B30" s="680" t="s">
        <v>48</v>
      </c>
      <c r="C30" s="681">
        <f>+'2.1'!C27</f>
        <v>1969996.5607998823</v>
      </c>
      <c r="D30" s="681">
        <f>+'2.1'!D27</f>
        <v>1950566.4228932369</v>
      </c>
      <c r="E30" s="682">
        <f>+'2.1'!E27</f>
        <v>1878248.0324247745</v>
      </c>
      <c r="F30" s="683">
        <f>+'2.1'!F27</f>
        <v>96.292441538022885</v>
      </c>
      <c r="G30" s="682">
        <f>'3.5'!C26</f>
        <v>5109</v>
      </c>
      <c r="H30" s="682">
        <f t="shared" si="1"/>
        <v>226.30226523906524</v>
      </c>
      <c r="I30" s="684">
        <f>+'2.1'!G27</f>
        <v>1777625.5162357469</v>
      </c>
      <c r="J30" s="690">
        <v>90.290048699048484</v>
      </c>
      <c r="K30" s="686">
        <v>3520.0141433721451</v>
      </c>
      <c r="L30" s="686">
        <v>3197.291819169689</v>
      </c>
      <c r="M30" s="686">
        <v>2427.37</v>
      </c>
      <c r="N30" s="686">
        <f>+'3.12'!E26</f>
        <v>1662.1799999999998</v>
      </c>
      <c r="O30" s="687">
        <f t="shared" si="0"/>
        <v>51.987122039790989</v>
      </c>
      <c r="R30" s="660"/>
      <c r="S30" s="660"/>
    </row>
    <row r="31" spans="2:19" ht="18" customHeight="1">
      <c r="B31" s="672" t="s">
        <v>49</v>
      </c>
      <c r="C31" s="673">
        <f>+'2.1'!C28</f>
        <v>1526984.4621648728</v>
      </c>
      <c r="D31" s="673">
        <f>+'2.1'!D28</f>
        <v>1500120.1021331388</v>
      </c>
      <c r="E31" s="674">
        <f>+'2.1'!E28</f>
        <v>1302450.0166797594</v>
      </c>
      <c r="F31" s="688">
        <f>+'2.1'!F28</f>
        <v>86.82304935636175</v>
      </c>
      <c r="G31" s="674">
        <f>'3.5'!C27</f>
        <v>4811.76</v>
      </c>
      <c r="H31" s="674">
        <f t="shared" si="1"/>
        <v>277.13518631530383</v>
      </c>
      <c r="I31" s="676">
        <f>+'2.1'!G28</f>
        <v>1371647.9788606777</v>
      </c>
      <c r="J31" s="689">
        <v>90.240438589199996</v>
      </c>
      <c r="K31" s="678">
        <v>3087.4756764296781</v>
      </c>
      <c r="L31" s="678">
        <v>2802.8685012954811</v>
      </c>
      <c r="M31" s="678">
        <v>2380.5</v>
      </c>
      <c r="N31" s="678">
        <f>+'3.12'!E27</f>
        <v>1734.15</v>
      </c>
      <c r="O31" s="679">
        <f t="shared" si="0"/>
        <v>61.870544379748061</v>
      </c>
      <c r="R31" s="660"/>
      <c r="S31" s="660"/>
    </row>
    <row r="32" spans="2:19" ht="18" customHeight="1">
      <c r="B32" s="680" t="s">
        <v>50</v>
      </c>
      <c r="C32" s="681">
        <f>+'2.1'!C29</f>
        <v>2706991.8451814312</v>
      </c>
      <c r="D32" s="681">
        <f>+'2.1'!D29</f>
        <v>2676797.9196998896</v>
      </c>
      <c r="E32" s="682">
        <f>+'2.1'!E29</f>
        <v>2363326.6669147038</v>
      </c>
      <c r="F32" s="683">
        <f>+'2.1'!F29</f>
        <v>88.289319470917292</v>
      </c>
      <c r="G32" s="682">
        <f>'3.5'!C28</f>
        <v>5981.328788472475</v>
      </c>
      <c r="H32" s="682">
        <f t="shared" si="1"/>
        <v>193.06156939256798</v>
      </c>
      <c r="I32" s="684">
        <f>+'2.1'!G29</f>
        <v>2208558.1180646569</v>
      </c>
      <c r="J32" s="690">
        <v>81.270447630444096</v>
      </c>
      <c r="K32" s="686">
        <v>3811.8352610896882</v>
      </c>
      <c r="L32" s="686">
        <v>3116.4829531004334</v>
      </c>
      <c r="M32" s="686">
        <v>2509.86</v>
      </c>
      <c r="N32" s="686">
        <f>+'3.12'!E28</f>
        <v>2115.2199999999998</v>
      </c>
      <c r="O32" s="687">
        <f t="shared" si="0"/>
        <v>67.872022142642336</v>
      </c>
      <c r="R32" s="660"/>
      <c r="S32" s="660"/>
    </row>
    <row r="33" spans="2:19" ht="18" customHeight="1">
      <c r="B33" s="672" t="s">
        <v>51</v>
      </c>
      <c r="C33" s="673">
        <f>+'2.1'!C30</f>
        <v>2890690.7635570304</v>
      </c>
      <c r="D33" s="673">
        <f>+'2.1'!D30</f>
        <v>2869454.6758690383</v>
      </c>
      <c r="E33" s="674">
        <f>+'2.1'!E30</f>
        <v>2791792.6338735083</v>
      </c>
      <c r="F33" s="688">
        <f>+'2.1'!F30</f>
        <v>97.293491245962642</v>
      </c>
      <c r="G33" s="674">
        <f>'3.5'!C29</f>
        <v>10230</v>
      </c>
      <c r="H33" s="674">
        <f t="shared" si="1"/>
        <v>308.02786586350663</v>
      </c>
      <c r="I33" s="676">
        <f>+'2.1'!G30</f>
        <v>2698007.9530325797</v>
      </c>
      <c r="J33" s="689">
        <v>92.60276239638597</v>
      </c>
      <c r="K33" s="678">
        <v>7221.2221242224305</v>
      </c>
      <c r="L33" s="678">
        <v>6727.1734728038064</v>
      </c>
      <c r="M33" s="678">
        <v>6432.73</v>
      </c>
      <c r="N33" s="678">
        <f>+'3.12'!E29</f>
        <v>5113.8999999999996</v>
      </c>
      <c r="O33" s="679">
        <f t="shared" si="0"/>
        <v>76.018554013422616</v>
      </c>
      <c r="R33" s="660"/>
      <c r="S33" s="660"/>
    </row>
    <row r="34" spans="2:19" ht="18" customHeight="1">
      <c r="B34" s="680" t="s">
        <v>52</v>
      </c>
      <c r="C34" s="681">
        <f>+'2.1'!C31</f>
        <v>2853925.639473977</v>
      </c>
      <c r="D34" s="681">
        <f>+'2.1'!D31</f>
        <v>2804095.9914757861</v>
      </c>
      <c r="E34" s="682">
        <f>+'2.1'!E31</f>
        <v>2736389.6005725637</v>
      </c>
      <c r="F34" s="683">
        <f>+'2.1'!F31</f>
        <v>97.585446749717406</v>
      </c>
      <c r="G34" s="682">
        <f>'3.5'!C30</f>
        <v>15571.95</v>
      </c>
      <c r="H34" s="682">
        <f t="shared" si="1"/>
        <v>479.80400246280868</v>
      </c>
      <c r="I34" s="684">
        <f>+'2.1'!G31</f>
        <v>2551753.5893528033</v>
      </c>
      <c r="J34" s="690">
        <v>89.567326517598005</v>
      </c>
      <c r="K34" s="686">
        <v>10996.406946420655</v>
      </c>
      <c r="L34" s="686">
        <v>9908.2828411938426</v>
      </c>
      <c r="M34" s="686">
        <v>5407.52</v>
      </c>
      <c r="N34" s="686">
        <f>+'3.12'!E30</f>
        <v>3650.81</v>
      </c>
      <c r="O34" s="687">
        <f t="shared" si="0"/>
        <v>36.846041423259535</v>
      </c>
      <c r="R34" s="660"/>
      <c r="S34" s="660"/>
    </row>
    <row r="35" spans="2:19" ht="18" customHeight="1">
      <c r="B35" s="672" t="s">
        <v>53</v>
      </c>
      <c r="C35" s="673">
        <f>+'2.1'!C32</f>
        <v>2350715.4412614512</v>
      </c>
      <c r="D35" s="673">
        <f>+'2.1'!D32</f>
        <v>2318975.6799337082</v>
      </c>
      <c r="E35" s="674">
        <f>+'2.1'!E32</f>
        <v>1948119.6726391418</v>
      </c>
      <c r="F35" s="688">
        <f>+'2.1'!F32</f>
        <v>84.007766424477211</v>
      </c>
      <c r="G35" s="674">
        <f>'3.5'!C31</f>
        <v>11432</v>
      </c>
      <c r="H35" s="674">
        <f t="shared" si="1"/>
        <v>425.93150439086787</v>
      </c>
      <c r="I35" s="676">
        <f>+'2.1'!G32</f>
        <v>2238491.3621799657</v>
      </c>
      <c r="J35" s="689">
        <v>96.447614103435839</v>
      </c>
      <c r="K35" s="678">
        <v>6911.9100402468521</v>
      </c>
      <c r="L35" s="678">
        <v>6706.3705567306843</v>
      </c>
      <c r="M35" s="678">
        <v>2815.93</v>
      </c>
      <c r="N35" s="678">
        <f>+'3.12'!E31</f>
        <v>1765.4300000000005</v>
      </c>
      <c r="O35" s="679">
        <f t="shared" si="0"/>
        <v>26.324671222173517</v>
      </c>
      <c r="R35" s="660"/>
      <c r="S35" s="660"/>
    </row>
    <row r="36" spans="2:19" ht="18" customHeight="1">
      <c r="B36" s="680" t="s">
        <v>54</v>
      </c>
      <c r="C36" s="681">
        <f>+'2.1'!C33</f>
        <v>3461607.0461876532</v>
      </c>
      <c r="D36" s="681">
        <f>+'2.1'!D33</f>
        <v>3344203.4754612162</v>
      </c>
      <c r="E36" s="682">
        <f>+'2.1'!E33</f>
        <v>3245168.7379606771</v>
      </c>
      <c r="F36" s="683">
        <f>+'2.1'!F33</f>
        <v>97.038615077484764</v>
      </c>
      <c r="G36" s="682">
        <f>'3.5'!C32</f>
        <v>9260</v>
      </c>
      <c r="H36" s="682">
        <f t="shared" si="1"/>
        <v>239.23903131811053</v>
      </c>
      <c r="I36" s="684">
        <f>+'2.1'!G33</f>
        <v>2998923.687877086</v>
      </c>
      <c r="J36" s="690">
        <v>88.35070588158716</v>
      </c>
      <c r="K36" s="686">
        <v>6518.3899221799247</v>
      </c>
      <c r="L36" s="686">
        <v>5793.5977694103649</v>
      </c>
      <c r="M36" s="686">
        <v>7797.75</v>
      </c>
      <c r="N36" s="686">
        <f>+'3.12'!E32</f>
        <v>5497.14</v>
      </c>
      <c r="O36" s="687">
        <f t="shared" si="0"/>
        <v>94.883010847324726</v>
      </c>
      <c r="R36" s="660"/>
      <c r="S36" s="660"/>
    </row>
    <row r="37" spans="2:19" ht="18" customHeight="1">
      <c r="B37" s="672" t="s">
        <v>55</v>
      </c>
      <c r="C37" s="673">
        <f>+'2.1'!C34</f>
        <v>1250374.0740073773</v>
      </c>
      <c r="D37" s="673">
        <f>+'2.1'!D34</f>
        <v>1243019.9760026624</v>
      </c>
      <c r="E37" s="674">
        <f>+'2.1'!E34</f>
        <v>1197556.4706042206</v>
      </c>
      <c r="F37" s="688">
        <f>+'2.1'!F34</f>
        <v>96.342495995547509</v>
      </c>
      <c r="G37" s="674">
        <f>'3.5'!C33</f>
        <v>2526</v>
      </c>
      <c r="H37" s="674">
        <f t="shared" si="1"/>
        <v>175.57754840098607</v>
      </c>
      <c r="I37" s="676">
        <f>+'2.1'!G34</f>
        <v>1184387.692034221</v>
      </c>
      <c r="J37" s="689">
        <v>94.466904719473916</v>
      </c>
      <c r="K37" s="678">
        <v>1785.6633068526894</v>
      </c>
      <c r="L37" s="678">
        <v>1696.9820198233083</v>
      </c>
      <c r="M37" s="678">
        <v>1120.31</v>
      </c>
      <c r="N37" s="678">
        <f>+'3.12'!E33</f>
        <v>613.55999999999983</v>
      </c>
      <c r="O37" s="679">
        <f t="shared" si="0"/>
        <v>36.15595173270512</v>
      </c>
      <c r="R37" s="660"/>
      <c r="S37" s="660"/>
    </row>
    <row r="38" spans="2:19" ht="18" customHeight="1">
      <c r="B38" s="680" t="s">
        <v>56</v>
      </c>
      <c r="C38" s="681">
        <f>+'2.1'!C35</f>
        <v>7933601.5092109265</v>
      </c>
      <c r="D38" s="681">
        <f>+'2.1'!D35</f>
        <v>7820178.6953306319</v>
      </c>
      <c r="E38" s="682">
        <f>+'2.1'!E35</f>
        <v>6576017.9625818441</v>
      </c>
      <c r="F38" s="683">
        <f>+'2.1'!F35</f>
        <v>84.09037975702951</v>
      </c>
      <c r="G38" s="682">
        <f>'3.5'!C34</f>
        <v>22549.5</v>
      </c>
      <c r="H38" s="682">
        <f t="shared" si="1"/>
        <v>249.13456276431393</v>
      </c>
      <c r="I38" s="684">
        <f>+'2.1'!G35</f>
        <v>6678180.3833702104</v>
      </c>
      <c r="J38" s="690">
        <v>84.505248054365509</v>
      </c>
      <c r="K38" s="686">
        <v>13718.793249630109</v>
      </c>
      <c r="L38" s="686">
        <v>11662.658867259468</v>
      </c>
      <c r="M38" s="686">
        <v>6717.09</v>
      </c>
      <c r="N38" s="686">
        <f>+'3.12'!E34</f>
        <v>5182.8499999999985</v>
      </c>
      <c r="O38" s="687">
        <f t="shared" si="0"/>
        <v>44.439694747051128</v>
      </c>
      <c r="R38" s="660"/>
      <c r="S38" s="660"/>
    </row>
    <row r="39" spans="2:19" ht="18" customHeight="1">
      <c r="B39" s="672" t="s">
        <v>57</v>
      </c>
      <c r="C39" s="673">
        <f>+'2.1'!C36</f>
        <v>2077726.0347540593</v>
      </c>
      <c r="D39" s="673">
        <f>+'2.1'!D36</f>
        <v>2059253.0098789099</v>
      </c>
      <c r="E39" s="674">
        <f>+'2.1'!E36</f>
        <v>2019169.6347219283</v>
      </c>
      <c r="F39" s="688">
        <f>+'2.1'!F36</f>
        <v>98.053499256056028</v>
      </c>
      <c r="G39" s="674">
        <f>'3.5'!C35</f>
        <v>6887.4</v>
      </c>
      <c r="H39" s="674">
        <f t="shared" si="1"/>
        <v>288.97437912934845</v>
      </c>
      <c r="I39" s="676">
        <f>+'2.1'!G36</f>
        <v>1624025.814876172</v>
      </c>
      <c r="J39" s="689">
        <v>79.707460776739779</v>
      </c>
      <c r="K39" s="678">
        <v>4878.511485565391</v>
      </c>
      <c r="L39" s="678">
        <v>3911.8688546188541</v>
      </c>
      <c r="M39" s="678">
        <v>416.39</v>
      </c>
      <c r="N39" s="678">
        <f>+'3.12'!E35</f>
        <v>165.55999999999997</v>
      </c>
      <c r="O39" s="679">
        <f t="shared" si="0"/>
        <v>4.2322482208093097</v>
      </c>
      <c r="R39" s="660"/>
      <c r="S39" s="660"/>
    </row>
    <row r="40" spans="2:19" ht="18" customHeight="1">
      <c r="B40" s="680" t="s">
        <v>58</v>
      </c>
      <c r="C40" s="681">
        <f>+'2.1'!C37</f>
        <v>1553550.0711680418</v>
      </c>
      <c r="D40" s="681">
        <f>+'2.1'!D37</f>
        <v>1537410.8125255352</v>
      </c>
      <c r="E40" s="682">
        <f>+'2.1'!E37</f>
        <v>1473382.8434999413</v>
      </c>
      <c r="F40" s="683">
        <f>+'2.1'!F37</f>
        <v>95.83533766616263</v>
      </c>
      <c r="G40" s="682">
        <f>'3.5'!C36</f>
        <v>6648.8</v>
      </c>
      <c r="H40" s="682">
        <f t="shared" si="1"/>
        <v>373.65180166537868</v>
      </c>
      <c r="I40" s="684">
        <f>+'2.1'!G37</f>
        <v>1422972.307784982</v>
      </c>
      <c r="J40" s="690">
        <v>90.591857096987937</v>
      </c>
      <c r="K40" s="686">
        <v>4656.4081107458114</v>
      </c>
      <c r="L40" s="686">
        <v>4243.636541028638</v>
      </c>
      <c r="M40" s="686">
        <v>1924.97</v>
      </c>
      <c r="N40" s="686">
        <f>+'3.12'!E36</f>
        <v>1636.69</v>
      </c>
      <c r="O40" s="687">
        <f t="shared" si="0"/>
        <v>38.568100358643669</v>
      </c>
      <c r="R40" s="660"/>
      <c r="S40" s="660"/>
    </row>
    <row r="41" spans="2:19" ht="18" customHeight="1">
      <c r="B41" s="691" t="s">
        <v>4</v>
      </c>
      <c r="C41" s="692">
        <f>SUM(C9:C40)</f>
        <v>118427855.07245633</v>
      </c>
      <c r="D41" s="692">
        <f>SUM(D9:D40)</f>
        <v>116546769.67854835</v>
      </c>
      <c r="E41" s="693">
        <f>SUM(E9:E40)</f>
        <v>107645472.69350556</v>
      </c>
      <c r="F41" s="694">
        <f>+E41/D41*100</f>
        <v>92.362467866253368</v>
      </c>
      <c r="G41" s="693">
        <f>SUM(G9:G40)</f>
        <v>337908.19878847251</v>
      </c>
      <c r="H41" s="693">
        <f t="shared" si="1"/>
        <v>250.50259613242389</v>
      </c>
      <c r="I41" s="695">
        <f>+'2.1'!G38</f>
        <v>106025087.81364372</v>
      </c>
      <c r="J41" s="696">
        <f>+I41/$D41*100</f>
        <v>90.972137714391536</v>
      </c>
      <c r="K41" s="697">
        <f>SUM(K9:K40)</f>
        <v>228740.84609992814</v>
      </c>
      <c r="L41" s="697">
        <f>SUM(L9:L40)</f>
        <v>210988.21852799738</v>
      </c>
      <c r="M41" s="698">
        <f>SUM(M9:M40)</f>
        <v>151883.42999999996</v>
      </c>
      <c r="N41" s="698">
        <f>SUM(N9:N40)</f>
        <v>111253.51000000001</v>
      </c>
      <c r="O41" s="699">
        <f t="shared" si="0"/>
        <v>52.729726226508269</v>
      </c>
      <c r="R41" s="660"/>
      <c r="S41" s="660"/>
    </row>
    <row r="42" spans="2:19">
      <c r="B42" s="1354" t="s">
        <v>450</v>
      </c>
      <c r="C42" s="1354"/>
      <c r="D42" s="1354"/>
      <c r="E42" s="1354"/>
      <c r="F42" s="1354"/>
      <c r="G42" s="1354"/>
      <c r="H42" s="1354"/>
      <c r="I42" s="1354"/>
      <c r="J42" s="1354"/>
      <c r="K42" s="1354"/>
      <c r="L42" s="1354"/>
      <c r="M42" s="1354"/>
      <c r="N42" s="1354"/>
      <c r="O42" s="1354"/>
    </row>
    <row r="43" spans="2:19">
      <c r="B43" s="1355" t="s">
        <v>451</v>
      </c>
      <c r="C43" s="1355"/>
      <c r="D43" s="1355"/>
      <c r="E43" s="1355"/>
      <c r="F43" s="1355"/>
      <c r="G43" s="1355"/>
      <c r="H43" s="1355"/>
      <c r="I43" s="1355"/>
      <c r="J43" s="1355"/>
      <c r="K43" s="1355"/>
      <c r="L43" s="1355"/>
      <c r="M43" s="1355"/>
      <c r="N43" s="1355"/>
      <c r="O43" s="1355"/>
    </row>
    <row r="44" spans="2:19">
      <c r="B44" s="1356" t="s">
        <v>452</v>
      </c>
      <c r="C44" s="1356"/>
      <c r="D44" s="1356"/>
      <c r="E44" s="1356"/>
      <c r="F44" s="1356"/>
      <c r="G44" s="1356"/>
      <c r="H44" s="1356"/>
      <c r="I44" s="1356"/>
      <c r="J44" s="1356"/>
      <c r="K44" s="1356"/>
      <c r="L44" s="1356"/>
      <c r="M44" s="1356"/>
      <c r="N44" s="1356"/>
      <c r="O44" s="1356"/>
    </row>
  </sheetData>
  <sheetProtection algorithmName="SHA-512" hashValue="wPwguBJmplYOXw/HJEThobtGfZTxF/HWrTyhajyPQVM0BgnYHCg4lld79/c3wYwr7gazfa4LMNROQqZOvrnqvA==" saltValue="RHnDeTXHNh6Bbfbk825CIA==" spinCount="100000" sheet="1" objects="1" scenarios="1"/>
  <mergeCells count="15">
    <mergeCell ref="B42:O42"/>
    <mergeCell ref="B43:O43"/>
    <mergeCell ref="B44:O44"/>
    <mergeCell ref="I7:J7"/>
    <mergeCell ref="K7:K8"/>
    <mergeCell ref="L7:L8"/>
    <mergeCell ref="M7:M8"/>
    <mergeCell ref="N7:N8"/>
    <mergeCell ref="O7:O8"/>
    <mergeCell ref="B7:B8"/>
    <mergeCell ref="C7:C8"/>
    <mergeCell ref="D7:D8"/>
    <mergeCell ref="E7:F7"/>
    <mergeCell ref="G7:G8"/>
    <mergeCell ref="H7:H8"/>
  </mergeCells>
  <conditionalFormatting sqref="O9:O40">
    <cfRule type="cellIs" priority="1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125" scale="53" orientation="landscape" horizontalDpi="1200" verticalDpi="1200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 tint="0.249977111117893"/>
  </sheetPr>
  <dimension ref="B1:J30"/>
  <sheetViews>
    <sheetView zoomScaleNormal="100" workbookViewId="0"/>
  </sheetViews>
  <sheetFormatPr baseColWidth="10" defaultRowHeight="15.75"/>
  <cols>
    <col min="1" max="1" width="2.7109375" style="729" customWidth="1"/>
    <col min="2" max="8" width="11.42578125" style="729"/>
    <col min="9" max="9" width="3.5703125" style="729" customWidth="1"/>
    <col min="10" max="16384" width="11.42578125" style="729"/>
  </cols>
  <sheetData>
    <row r="1" spans="2:8" ht="16.5" thickBot="1"/>
    <row r="2" spans="2:8" ht="30.75" customHeight="1">
      <c r="B2" s="1074" t="s">
        <v>509</v>
      </c>
      <c r="C2" s="1075"/>
      <c r="D2" s="1075"/>
      <c r="E2" s="1075"/>
      <c r="F2" s="1075"/>
      <c r="G2" s="1076"/>
    </row>
    <row r="4" spans="2:8">
      <c r="B4" s="730"/>
      <c r="C4" s="731"/>
      <c r="D4" s="731"/>
      <c r="E4" s="731"/>
      <c r="F4" s="731"/>
      <c r="G4" s="731"/>
      <c r="H4" s="732"/>
    </row>
    <row r="5" spans="2:8">
      <c r="B5" s="733"/>
      <c r="C5" s="734"/>
      <c r="D5" s="734"/>
      <c r="E5" s="734"/>
      <c r="F5" s="734"/>
      <c r="G5" s="734"/>
      <c r="H5" s="735"/>
    </row>
    <row r="6" spans="2:8">
      <c r="B6" s="733"/>
      <c r="C6" s="734"/>
      <c r="D6" s="734"/>
      <c r="E6" s="734"/>
      <c r="F6" s="734"/>
      <c r="G6" s="734"/>
      <c r="H6" s="735"/>
    </row>
    <row r="7" spans="2:8">
      <c r="B7" s="733"/>
      <c r="C7" s="734"/>
      <c r="D7" s="734"/>
      <c r="E7" s="734"/>
      <c r="F7" s="734"/>
      <c r="G7" s="734"/>
      <c r="H7" s="735"/>
    </row>
    <row r="8" spans="2:8">
      <c r="B8" s="733"/>
      <c r="C8" s="734"/>
      <c r="D8" s="734"/>
      <c r="E8" s="734"/>
      <c r="F8" s="734"/>
      <c r="G8" s="734"/>
      <c r="H8" s="735"/>
    </row>
    <row r="9" spans="2:8">
      <c r="B9" s="733"/>
      <c r="C9" s="734"/>
      <c r="D9" s="734"/>
      <c r="E9" s="734"/>
      <c r="F9" s="734"/>
      <c r="G9" s="734"/>
      <c r="H9" s="735"/>
    </row>
    <row r="10" spans="2:8">
      <c r="B10" s="733"/>
      <c r="C10" s="734"/>
      <c r="D10" s="734"/>
      <c r="E10" s="734"/>
      <c r="F10" s="734"/>
      <c r="G10" s="734"/>
      <c r="H10" s="735"/>
    </row>
    <row r="11" spans="2:8">
      <c r="B11" s="733"/>
      <c r="C11" s="734"/>
      <c r="D11" s="734"/>
      <c r="E11" s="734"/>
      <c r="F11" s="734"/>
      <c r="G11" s="734"/>
      <c r="H11" s="735"/>
    </row>
    <row r="12" spans="2:8">
      <c r="B12" s="733"/>
      <c r="C12" s="734"/>
      <c r="D12" s="734"/>
      <c r="E12" s="734"/>
      <c r="F12" s="734"/>
      <c r="G12" s="734"/>
      <c r="H12" s="735"/>
    </row>
    <row r="13" spans="2:8">
      <c r="B13" s="733"/>
      <c r="C13" s="734"/>
      <c r="D13" s="734"/>
      <c r="E13" s="734"/>
      <c r="F13" s="734"/>
      <c r="G13" s="734"/>
      <c r="H13" s="735"/>
    </row>
    <row r="14" spans="2:8">
      <c r="B14" s="733"/>
      <c r="C14" s="734"/>
      <c r="D14" s="734"/>
      <c r="E14" s="734"/>
      <c r="F14" s="734"/>
      <c r="G14" s="734"/>
      <c r="H14" s="735"/>
    </row>
    <row r="15" spans="2:8">
      <c r="B15" s="733"/>
      <c r="C15" s="734"/>
      <c r="D15" s="734"/>
      <c r="E15" s="734"/>
      <c r="F15" s="734"/>
      <c r="G15" s="734"/>
      <c r="H15" s="735"/>
    </row>
    <row r="16" spans="2:8">
      <c r="B16" s="733"/>
      <c r="C16" s="734"/>
      <c r="D16" s="734"/>
      <c r="E16" s="734"/>
      <c r="F16" s="734"/>
      <c r="G16" s="734"/>
      <c r="H16" s="735"/>
    </row>
    <row r="17" spans="2:10">
      <c r="B17" s="733"/>
      <c r="C17" s="734"/>
      <c r="D17" s="734"/>
      <c r="E17" s="734"/>
      <c r="F17" s="734"/>
      <c r="G17" s="734"/>
      <c r="H17" s="735"/>
    </row>
    <row r="18" spans="2:10">
      <c r="B18" s="733"/>
      <c r="C18" s="734"/>
      <c r="D18" s="734"/>
      <c r="E18" s="734"/>
      <c r="F18" s="734"/>
      <c r="G18" s="734"/>
      <c r="H18" s="735"/>
    </row>
    <row r="19" spans="2:10">
      <c r="B19" s="733"/>
      <c r="C19" s="734"/>
      <c r="D19" s="734"/>
      <c r="E19" s="734"/>
      <c r="F19" s="734"/>
      <c r="G19" s="734"/>
      <c r="H19" s="735"/>
      <c r="J19" s="729" t="s">
        <v>11</v>
      </c>
    </row>
    <row r="20" spans="2:10">
      <c r="B20" s="733"/>
      <c r="C20" s="734"/>
      <c r="D20" s="734"/>
      <c r="E20" s="734"/>
      <c r="F20" s="734"/>
      <c r="G20" s="734"/>
      <c r="H20" s="735"/>
    </row>
    <row r="21" spans="2:10">
      <c r="B21" s="733"/>
      <c r="C21" s="734"/>
      <c r="D21" s="734"/>
      <c r="E21" s="734"/>
      <c r="F21" s="734"/>
      <c r="G21" s="734"/>
      <c r="H21" s="735"/>
    </row>
    <row r="22" spans="2:10">
      <c r="B22" s="733"/>
      <c r="C22" s="734"/>
      <c r="D22" s="734"/>
      <c r="E22" s="734"/>
      <c r="F22" s="734"/>
      <c r="G22" s="734"/>
      <c r="H22" s="735"/>
    </row>
    <row r="23" spans="2:10">
      <c r="B23" s="733"/>
      <c r="C23" s="734"/>
      <c r="D23" s="734"/>
      <c r="E23" s="734"/>
      <c r="F23" s="734"/>
      <c r="G23" s="734"/>
      <c r="H23" s="735"/>
    </row>
    <row r="24" spans="2:10">
      <c r="B24" s="736"/>
      <c r="C24" s="737"/>
      <c r="D24" s="737"/>
      <c r="E24" s="737"/>
      <c r="F24" s="737"/>
      <c r="G24" s="737"/>
      <c r="H24" s="738"/>
    </row>
    <row r="25" spans="2:10" ht="23.25" customHeight="1">
      <c r="B25" s="784" t="s">
        <v>10</v>
      </c>
    </row>
    <row r="26" spans="2:10" ht="23.25" customHeight="1">
      <c r="B26" s="979"/>
      <c r="C26" s="980"/>
      <c r="D26" s="980"/>
      <c r="E26" s="980"/>
      <c r="F26" s="980"/>
      <c r="G26" s="980"/>
      <c r="H26" s="980"/>
      <c r="I26" s="980"/>
    </row>
    <row r="27" spans="2:10">
      <c r="B27" s="980"/>
      <c r="C27" s="981" t="str">
        <f>+'[2]1.7'!D3</f>
        <v>Federal</v>
      </c>
      <c r="D27" s="981" t="str">
        <f>+'[2]1.7'!E3</f>
        <v>Estatal</v>
      </c>
      <c r="E27" s="981" t="str">
        <f>+'[2]1.7'!F3</f>
        <v>Municipal</v>
      </c>
      <c r="F27" s="981" t="str">
        <f>+'[2]1.7'!G3</f>
        <v>Crédito/ IP/Otros</v>
      </c>
      <c r="G27" s="981"/>
      <c r="H27" s="980"/>
      <c r="I27" s="980"/>
    </row>
    <row r="28" spans="2:10">
      <c r="B28" s="980"/>
      <c r="C28" s="982">
        <f>+'1.2'!C16/1000</f>
        <v>20.512399646674258</v>
      </c>
      <c r="D28" s="982">
        <f>+'1.2'!D16/1000</f>
        <v>5.6203316344387781</v>
      </c>
      <c r="E28" s="982">
        <f>+'1.2'!E16/1000</f>
        <v>3.2484056216683315</v>
      </c>
      <c r="F28" s="982">
        <f>+'1.2'!F16/1000</f>
        <v>4.825050562947677</v>
      </c>
      <c r="G28" s="982">
        <f>SUM(C28:F28)</f>
        <v>34.206187465729045</v>
      </c>
      <c r="H28" s="980"/>
      <c r="I28" s="980"/>
    </row>
    <row r="29" spans="2:10">
      <c r="B29" s="980"/>
      <c r="C29" s="980"/>
      <c r="D29" s="980"/>
      <c r="E29" s="980"/>
      <c r="F29" s="980"/>
      <c r="G29" s="980"/>
      <c r="H29" s="980"/>
      <c r="I29" s="980"/>
    </row>
    <row r="30" spans="2:10">
      <c r="B30" s="980"/>
      <c r="C30" s="980"/>
      <c r="D30" s="980"/>
      <c r="E30" s="980"/>
      <c r="F30" s="980"/>
      <c r="G30" s="980"/>
      <c r="H30" s="980"/>
      <c r="I30" s="980"/>
    </row>
  </sheetData>
  <sheetProtection algorithmName="SHA-512" hashValue="td9VjpqS/p8I+CIb7Rnjp2Rr27qlQ9F0V0cygyEGvk4CyS8sVrQUiB/RNW5bmPXGma7fie/ZIW+qGZoGDQyYlQ==" saltValue="RHYupDTDVBKa6ihNkHCLgQ==" spinCount="100000" sheet="1" objects="1" scenarios="1"/>
  <mergeCells count="1">
    <mergeCell ref="B2:G2"/>
  </mergeCells>
  <pageMargins left="0.7" right="0.7" top="0.75" bottom="0.75" header="0.3" footer="0.3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B2:T20"/>
  <sheetViews>
    <sheetView showGridLines="0" zoomScaleNormal="100" workbookViewId="0">
      <selection activeCell="K30" sqref="K30"/>
    </sheetView>
  </sheetViews>
  <sheetFormatPr baseColWidth="10" defaultRowHeight="15"/>
  <cols>
    <col min="1" max="1" width="2.7109375" customWidth="1"/>
    <col min="2" max="12" width="15.42578125" customWidth="1"/>
    <col min="13" max="13" width="13.7109375" customWidth="1"/>
    <col min="14" max="20" width="13.28515625" customWidth="1"/>
  </cols>
  <sheetData>
    <row r="2" spans="2:20" ht="42" customHeight="1">
      <c r="B2" s="1077" t="s">
        <v>510</v>
      </c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N2" s="984"/>
      <c r="O2" s="984"/>
      <c r="P2" s="984"/>
      <c r="Q2" s="984"/>
      <c r="R2" s="984"/>
      <c r="S2" s="984"/>
      <c r="T2" s="984"/>
    </row>
    <row r="3" spans="2:20" ht="27" customHeight="1">
      <c r="B3" s="43"/>
      <c r="C3" s="44"/>
      <c r="D3" s="44"/>
      <c r="E3" s="44"/>
      <c r="F3" s="44"/>
      <c r="G3" s="44"/>
      <c r="H3" s="44"/>
      <c r="I3" s="44"/>
      <c r="J3" s="44"/>
      <c r="K3" s="44"/>
      <c r="L3" s="45"/>
      <c r="M3" s="42"/>
      <c r="N3" s="985"/>
      <c r="O3" s="986" t="s">
        <v>19</v>
      </c>
      <c r="P3" s="987" t="s">
        <v>1</v>
      </c>
      <c r="Q3" s="987" t="s">
        <v>2</v>
      </c>
      <c r="R3" s="987" t="s">
        <v>3</v>
      </c>
      <c r="S3" s="987" t="s">
        <v>20</v>
      </c>
      <c r="T3" s="988" t="s">
        <v>21</v>
      </c>
    </row>
    <row r="4" spans="2:20" ht="27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48"/>
      <c r="M4" s="42"/>
      <c r="N4" s="985"/>
      <c r="O4" s="989">
        <v>2002</v>
      </c>
      <c r="P4" s="990">
        <v>2293</v>
      </c>
      <c r="Q4" s="990">
        <v>1146</v>
      </c>
      <c r="R4" s="990">
        <v>695</v>
      </c>
      <c r="S4" s="990">
        <v>6285</v>
      </c>
      <c r="T4" s="991">
        <f>P4+Q4+R4+S4</f>
        <v>10419</v>
      </c>
    </row>
    <row r="5" spans="2:20" ht="27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8"/>
      <c r="M5" s="42"/>
      <c r="N5" s="985"/>
      <c r="O5" s="989">
        <v>2003</v>
      </c>
      <c r="P5" s="990">
        <v>4237.6822999400001</v>
      </c>
      <c r="Q5" s="990">
        <v>2147.5491737686311</v>
      </c>
      <c r="R5" s="990">
        <v>1926.7617790868337</v>
      </c>
      <c r="S5" s="990">
        <v>4121.4896577</v>
      </c>
      <c r="T5" s="991">
        <f>P5+Q5+R5+S5</f>
        <v>12433.482910495464</v>
      </c>
    </row>
    <row r="6" spans="2:20" ht="27" customHeight="1">
      <c r="B6" s="46"/>
      <c r="C6" s="47"/>
      <c r="D6" s="47"/>
      <c r="E6" s="47"/>
      <c r="F6" s="47"/>
      <c r="G6" s="47"/>
      <c r="H6" s="47"/>
      <c r="I6" s="47"/>
      <c r="J6" s="47"/>
      <c r="K6" s="47"/>
      <c r="L6" s="48"/>
      <c r="M6" s="42"/>
      <c r="N6" s="985"/>
      <c r="O6" s="989">
        <v>2004</v>
      </c>
      <c r="P6" s="990">
        <v>4071.4475795640005</v>
      </c>
      <c r="Q6" s="990">
        <v>3035.4075303776663</v>
      </c>
      <c r="R6" s="990">
        <v>1386.462534168094</v>
      </c>
      <c r="S6" s="990">
        <v>4996.0458591836723</v>
      </c>
      <c r="T6" s="991">
        <f>P6+Q6+R6+S6</f>
        <v>13489.363503293433</v>
      </c>
    </row>
    <row r="7" spans="2:20" ht="27" customHeight="1">
      <c r="B7" s="46"/>
      <c r="C7" s="47"/>
      <c r="D7" s="47"/>
      <c r="E7" s="47"/>
      <c r="F7" s="47"/>
      <c r="G7" s="47"/>
      <c r="H7" s="47"/>
      <c r="I7" s="47"/>
      <c r="J7" s="47"/>
      <c r="K7" s="47"/>
      <c r="L7" s="48"/>
      <c r="M7" s="42"/>
      <c r="N7" s="985"/>
      <c r="O7" s="989">
        <v>2005</v>
      </c>
      <c r="P7" s="990">
        <v>7085.2770266450079</v>
      </c>
      <c r="Q7" s="990">
        <v>4988.4086592830499</v>
      </c>
      <c r="R7" s="990">
        <v>2917.7999596649224</v>
      </c>
      <c r="S7" s="990">
        <v>6615.8627616949598</v>
      </c>
      <c r="T7" s="991">
        <f>P7+Q7+R7+S7</f>
        <v>21607.34840728794</v>
      </c>
    </row>
    <row r="8" spans="2:20" ht="27" customHeight="1">
      <c r="B8" s="46"/>
      <c r="C8" s="47"/>
      <c r="D8" s="47"/>
      <c r="E8" s="47"/>
      <c r="F8" s="47"/>
      <c r="G8" s="47"/>
      <c r="H8" s="47"/>
      <c r="I8" s="47"/>
      <c r="J8" s="47"/>
      <c r="K8" s="47"/>
      <c r="L8" s="48"/>
      <c r="M8" s="42"/>
      <c r="N8" s="985"/>
      <c r="O8" s="989">
        <v>2006</v>
      </c>
      <c r="P8" s="990">
        <v>5771.3962180547605</v>
      </c>
      <c r="Q8" s="990">
        <v>2699.2173367951941</v>
      </c>
      <c r="R8" s="990">
        <v>2817.3939391910171</v>
      </c>
      <c r="S8" s="990">
        <v>4440.5147086100005</v>
      </c>
      <c r="T8" s="991">
        <v>15728.522202650973</v>
      </c>
    </row>
    <row r="9" spans="2:20" ht="27" customHeight="1">
      <c r="B9" s="46"/>
      <c r="C9" s="47"/>
      <c r="D9" s="47"/>
      <c r="E9" s="47"/>
      <c r="F9" s="47"/>
      <c r="G9" s="47"/>
      <c r="H9" s="47"/>
      <c r="I9" s="47"/>
      <c r="J9" s="47"/>
      <c r="K9" s="47"/>
      <c r="L9" s="48"/>
      <c r="M9" s="42"/>
      <c r="N9" s="985"/>
      <c r="O9" s="989">
        <v>2007</v>
      </c>
      <c r="P9" s="990">
        <v>9432.6144038057009</v>
      </c>
      <c r="Q9" s="990">
        <v>4140.4379262282173</v>
      </c>
      <c r="R9" s="990">
        <v>2714.1753860010426</v>
      </c>
      <c r="S9" s="990">
        <v>5230.1596738640355</v>
      </c>
      <c r="T9" s="991">
        <v>21517.387389898999</v>
      </c>
    </row>
    <row r="10" spans="2:20" ht="27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M10" s="42"/>
      <c r="N10" s="985"/>
      <c r="O10" s="989">
        <v>2008</v>
      </c>
      <c r="P10" s="990">
        <v>12318.741223349318</v>
      </c>
      <c r="Q10" s="990">
        <v>6279.1612472628185</v>
      </c>
      <c r="R10" s="990">
        <v>3237.167335840531</v>
      </c>
      <c r="S10" s="990">
        <v>4484.7309449354952</v>
      </c>
      <c r="T10" s="991">
        <v>26319.80075138816</v>
      </c>
    </row>
    <row r="11" spans="2:20" ht="27" customHeight="1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2"/>
      <c r="N11" s="985"/>
      <c r="O11" s="989">
        <v>2009</v>
      </c>
      <c r="P11" s="990">
        <v>14815.279643046</v>
      </c>
      <c r="Q11" s="990">
        <v>5596.2922273299355</v>
      </c>
      <c r="R11" s="990">
        <v>3642.5786518454997</v>
      </c>
      <c r="S11" s="990">
        <v>6192.8062995294667</v>
      </c>
      <c r="T11" s="991">
        <v>30246.9568217509</v>
      </c>
    </row>
    <row r="12" spans="2:20" ht="27" customHeight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42"/>
      <c r="N12" s="985"/>
      <c r="O12" s="989">
        <v>2010</v>
      </c>
      <c r="P12" s="990">
        <v>16965.852561830176</v>
      </c>
      <c r="Q12" s="990">
        <v>5318.1329820285446</v>
      </c>
      <c r="R12" s="990">
        <v>3729.2382026420423</v>
      </c>
      <c r="S12" s="990">
        <v>5487.8126719866905</v>
      </c>
      <c r="T12" s="991">
        <v>31501.036418487449</v>
      </c>
    </row>
    <row r="13" spans="2:20" ht="27" customHeight="1">
      <c r="B13" s="46"/>
      <c r="C13" s="49"/>
      <c r="D13" s="47"/>
      <c r="E13" s="47"/>
      <c r="F13" s="47"/>
      <c r="G13" s="47"/>
      <c r="H13" s="47"/>
      <c r="I13" s="47"/>
      <c r="J13" s="47"/>
      <c r="K13" s="47"/>
      <c r="L13" s="48"/>
      <c r="M13" s="42"/>
      <c r="N13" s="985"/>
      <c r="O13" s="989">
        <v>2011</v>
      </c>
      <c r="P13" s="990">
        <v>20197.792310273057</v>
      </c>
      <c r="Q13" s="990">
        <v>7187.6791061526683</v>
      </c>
      <c r="R13" s="990">
        <v>3975.3017407573302</v>
      </c>
      <c r="S13" s="990">
        <v>6114.1727888010309</v>
      </c>
      <c r="T13" s="991">
        <v>37474.945945984087</v>
      </c>
    </row>
    <row r="14" spans="2:20" ht="27" customHeight="1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42"/>
      <c r="N14" s="985"/>
      <c r="O14" s="989">
        <v>2012</v>
      </c>
      <c r="P14" s="990">
        <v>24661.561915373601</v>
      </c>
      <c r="Q14" s="990">
        <v>6861.851237961002</v>
      </c>
      <c r="R14" s="990">
        <v>2913.721863077692</v>
      </c>
      <c r="S14" s="990">
        <v>6065.0786565267254</v>
      </c>
      <c r="T14" s="991">
        <v>40502.213672938997</v>
      </c>
    </row>
    <row r="15" spans="2:20" ht="27" customHeight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42"/>
      <c r="N15" s="985"/>
      <c r="O15" s="989">
        <v>2013</v>
      </c>
      <c r="P15" s="990">
        <f>+'1.2'!C15</f>
        <v>22984.411334662123</v>
      </c>
      <c r="Q15" s="990">
        <f>+'1.2'!D15</f>
        <v>5880.5350367935453</v>
      </c>
      <c r="R15" s="990">
        <f>+'1.2'!E15</f>
        <v>3296.1235177104977</v>
      </c>
      <c r="S15" s="990">
        <f>+'1.2'!F15</f>
        <v>4952.0366670698695</v>
      </c>
      <c r="T15" s="992">
        <f>SUM(P15:S15)</f>
        <v>37113.106556236038</v>
      </c>
    </row>
    <row r="16" spans="2:20" ht="27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42"/>
      <c r="N16" s="985"/>
      <c r="O16" s="989">
        <v>2014</v>
      </c>
      <c r="P16" s="993">
        <f>+'1.2'!C16</f>
        <v>20512.399646674257</v>
      </c>
      <c r="Q16" s="993">
        <f>+'1.2'!D16</f>
        <v>5620.3316344387786</v>
      </c>
      <c r="R16" s="993">
        <f>+'1.2'!E16</f>
        <v>3248.4056216683316</v>
      </c>
      <c r="S16" s="993">
        <f>+'1.2'!F16</f>
        <v>4825.0505629476766</v>
      </c>
      <c r="T16" s="992">
        <f>SUM(P16:S16)</f>
        <v>34206.187465729046</v>
      </c>
    </row>
    <row r="17" spans="2:20" ht="27" customHeigh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2"/>
      <c r="M17" s="42"/>
      <c r="N17" s="985"/>
      <c r="O17" s="984"/>
      <c r="P17" s="984"/>
      <c r="Q17" s="984"/>
      <c r="R17" s="984"/>
      <c r="S17" s="984"/>
      <c r="T17" s="984"/>
    </row>
    <row r="18" spans="2:20" ht="27" customHeight="1">
      <c r="B18" s="1078" t="s">
        <v>22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1079"/>
      <c r="N18" s="42"/>
    </row>
    <row r="19" spans="2:20" ht="27" customHeight="1">
      <c r="N19" s="42"/>
    </row>
    <row r="20" spans="2:20" ht="24.75" customHeight="1"/>
  </sheetData>
  <sheetProtection algorithmName="SHA-512" hashValue="+kbrBdWFxK6xgLO1rRcGhSwbyddJnwqwIu4DAU6vv51QJ4RbcFFUXhyEpAU1Sheq+DZFDwDD7+9+z1W3R4N3yw==" saltValue="lUCn1R/Hp6GMeDOiIvJpAA==" spinCount="100000" sheet="1" objects="1" scenarios="1"/>
  <mergeCells count="2">
    <mergeCell ref="B2:L2"/>
    <mergeCell ref="B18:L18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B2:M43"/>
  <sheetViews>
    <sheetView showGridLines="0" zoomScaleNormal="100" workbookViewId="0">
      <selection activeCell="K30" sqref="K30"/>
    </sheetView>
  </sheetViews>
  <sheetFormatPr baseColWidth="10" defaultRowHeight="15"/>
  <cols>
    <col min="1" max="1" width="4.7109375" customWidth="1"/>
    <col min="2" max="2" width="2.7109375" customWidth="1"/>
    <col min="3" max="13" width="13.28515625" customWidth="1"/>
    <col min="14" max="14" width="4.85546875" customWidth="1"/>
  </cols>
  <sheetData>
    <row r="2" spans="3:13" ht="39" customHeight="1">
      <c r="C2" s="1080" t="s">
        <v>511</v>
      </c>
      <c r="D2" s="1080"/>
      <c r="E2" s="1080"/>
      <c r="F2" s="1080"/>
      <c r="G2" s="1080"/>
      <c r="H2" s="1080"/>
      <c r="I2" s="1080"/>
      <c r="J2" s="1080"/>
      <c r="K2" s="1080"/>
      <c r="L2" s="1080"/>
      <c r="M2" s="1080"/>
    </row>
    <row r="3" spans="3:13" ht="19.5" customHeight="1">
      <c r="C3" s="266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3:13" ht="19.5" customHeight="1">
      <c r="C4" s="269"/>
      <c r="D4" s="270"/>
      <c r="E4" s="270"/>
      <c r="F4" s="270"/>
      <c r="G4" s="270"/>
      <c r="H4" s="270"/>
      <c r="I4" s="270"/>
      <c r="J4" s="270"/>
      <c r="K4" s="270"/>
      <c r="L4" s="270"/>
      <c r="M4" s="271"/>
    </row>
    <row r="5" spans="3:13" ht="19.5" customHeight="1">
      <c r="C5" s="269"/>
      <c r="D5" s="270"/>
      <c r="E5" s="270"/>
      <c r="F5" s="270"/>
      <c r="G5" s="270"/>
      <c r="H5" s="270"/>
      <c r="I5" s="270"/>
      <c r="J5" s="270"/>
      <c r="K5" s="270"/>
      <c r="L5" s="270"/>
      <c r="M5" s="271"/>
    </row>
    <row r="6" spans="3:13" ht="19.5" customHeight="1">
      <c r="C6" s="269"/>
      <c r="D6" s="270"/>
      <c r="E6" s="270"/>
      <c r="F6" s="270"/>
      <c r="G6" s="270"/>
      <c r="H6" s="270"/>
      <c r="I6" s="270"/>
      <c r="J6" s="270"/>
      <c r="K6" s="270"/>
      <c r="L6" s="270"/>
      <c r="M6" s="271"/>
    </row>
    <row r="7" spans="3:13" ht="19.5" customHeight="1">
      <c r="C7" s="269"/>
      <c r="D7" s="270"/>
      <c r="E7" s="270"/>
      <c r="F7" s="270"/>
      <c r="G7" s="270"/>
      <c r="H7" s="270"/>
      <c r="I7" s="270"/>
      <c r="J7" s="270"/>
      <c r="K7" s="270"/>
      <c r="L7" s="270"/>
      <c r="M7" s="271"/>
    </row>
    <row r="8" spans="3:13" ht="19.5" customHeight="1">
      <c r="C8" s="269"/>
      <c r="D8" s="270"/>
      <c r="E8" s="270"/>
      <c r="F8" s="270"/>
      <c r="G8" s="270"/>
      <c r="H8" s="270"/>
      <c r="I8" s="270"/>
      <c r="J8" s="270"/>
      <c r="K8" s="270"/>
      <c r="L8" s="270"/>
      <c r="M8" s="271"/>
    </row>
    <row r="9" spans="3:13" ht="19.5" customHeight="1">
      <c r="C9" s="269"/>
      <c r="D9" s="270"/>
      <c r="E9" s="270"/>
      <c r="F9" s="270"/>
      <c r="G9" s="270"/>
      <c r="H9" s="270"/>
      <c r="I9" s="270"/>
      <c r="J9" s="270"/>
      <c r="K9" s="270"/>
      <c r="L9" s="270"/>
      <c r="M9" s="271"/>
    </row>
    <row r="10" spans="3:13" ht="19.5" customHeight="1">
      <c r="C10" s="269"/>
      <c r="D10" s="270"/>
      <c r="E10" s="270"/>
      <c r="F10" s="270"/>
      <c r="G10" s="270"/>
      <c r="H10" s="270"/>
      <c r="I10" s="270"/>
      <c r="J10" s="270"/>
      <c r="K10" s="270"/>
      <c r="L10" s="270"/>
      <c r="M10" s="271"/>
    </row>
    <row r="11" spans="3:13" ht="19.5" customHeight="1">
      <c r="C11" s="269"/>
      <c r="D11" s="270"/>
      <c r="E11" s="270"/>
      <c r="F11" s="270"/>
      <c r="G11" s="270"/>
      <c r="H11" s="270"/>
      <c r="I11" s="270"/>
      <c r="J11" s="270"/>
      <c r="K11" s="270"/>
      <c r="L11" s="270"/>
      <c r="M11" s="271"/>
    </row>
    <row r="12" spans="3:13" ht="19.5" customHeight="1">
      <c r="C12" s="269"/>
      <c r="D12" s="270"/>
      <c r="E12" s="270"/>
      <c r="F12" s="270"/>
      <c r="G12" s="270"/>
      <c r="H12" s="270"/>
      <c r="I12" s="270"/>
      <c r="J12" s="270"/>
      <c r="K12" s="270"/>
      <c r="L12" s="270"/>
      <c r="M12" s="271"/>
    </row>
    <row r="13" spans="3:13" ht="19.5" customHeight="1">
      <c r="C13" s="269"/>
      <c r="D13" s="270"/>
      <c r="E13" s="270"/>
      <c r="F13" s="270"/>
      <c r="G13" s="270"/>
      <c r="H13" s="270"/>
      <c r="I13" s="270"/>
      <c r="J13" s="270"/>
      <c r="K13" s="270"/>
      <c r="L13" s="270"/>
      <c r="M13" s="271"/>
    </row>
    <row r="14" spans="3:13" ht="19.5" customHeight="1">
      <c r="C14" s="269"/>
      <c r="D14" s="270"/>
      <c r="E14" s="270"/>
      <c r="F14" s="270"/>
      <c r="G14" s="270"/>
      <c r="H14" s="270"/>
      <c r="I14" s="270"/>
      <c r="J14" s="270"/>
      <c r="K14" s="270"/>
      <c r="L14" s="270"/>
      <c r="M14" s="271"/>
    </row>
    <row r="15" spans="3:13" ht="19.5" customHeight="1">
      <c r="C15" s="269"/>
      <c r="D15" s="270"/>
      <c r="E15" s="270"/>
      <c r="F15" s="270"/>
      <c r="G15" s="270"/>
      <c r="H15" s="270"/>
      <c r="I15" s="270"/>
      <c r="J15" s="270"/>
      <c r="K15" s="270"/>
      <c r="L15" s="270"/>
      <c r="M15" s="271"/>
    </row>
    <row r="16" spans="3:13" ht="19.5" customHeight="1">
      <c r="C16" s="269"/>
      <c r="D16" s="270"/>
      <c r="E16" s="270"/>
      <c r="F16" s="270"/>
      <c r="G16" s="270"/>
      <c r="H16" s="270"/>
      <c r="I16" s="270"/>
      <c r="J16" s="270"/>
      <c r="K16" s="270"/>
      <c r="L16" s="270"/>
      <c r="M16" s="271"/>
    </row>
    <row r="17" spans="2:13" ht="19.5" customHeight="1">
      <c r="C17" s="269"/>
      <c r="D17" s="270"/>
      <c r="E17" s="270"/>
      <c r="F17" s="270"/>
      <c r="G17" s="270"/>
      <c r="H17" s="270"/>
      <c r="I17" s="270"/>
      <c r="J17" s="270"/>
      <c r="K17" s="270"/>
      <c r="L17" s="270"/>
      <c r="M17" s="271"/>
    </row>
    <row r="18" spans="2:13" ht="19.5" customHeight="1">
      <c r="C18" s="269"/>
      <c r="D18" s="270"/>
      <c r="E18" s="270"/>
      <c r="F18" s="270"/>
      <c r="G18" s="270"/>
      <c r="H18" s="270"/>
      <c r="I18" s="270"/>
      <c r="J18" s="270"/>
      <c r="K18" s="270"/>
      <c r="L18" s="270"/>
      <c r="M18" s="271"/>
    </row>
    <row r="19" spans="2:13" ht="19.5" customHeight="1">
      <c r="C19" s="269"/>
      <c r="D19" s="270"/>
      <c r="E19" s="270"/>
      <c r="F19" s="270"/>
      <c r="G19" s="270"/>
      <c r="H19" s="270"/>
      <c r="I19" s="270"/>
      <c r="J19" s="270"/>
      <c r="K19" s="270"/>
      <c r="L19" s="270"/>
      <c r="M19" s="271"/>
    </row>
    <row r="20" spans="2:13" ht="19.5" customHeight="1">
      <c r="C20" s="272"/>
      <c r="D20" s="273"/>
      <c r="E20" s="273"/>
      <c r="F20" s="273"/>
      <c r="G20" s="273"/>
      <c r="H20" s="273"/>
      <c r="I20" s="273"/>
      <c r="J20" s="273"/>
      <c r="K20" s="273"/>
      <c r="L20" s="273"/>
      <c r="M20" s="274"/>
    </row>
    <row r="21" spans="2:13" ht="45" customHeight="1">
      <c r="C21" s="1081" t="s">
        <v>23</v>
      </c>
      <c r="D21" s="1082"/>
      <c r="E21" s="1082"/>
      <c r="F21" s="1082"/>
      <c r="G21" s="1082"/>
      <c r="H21" s="1082"/>
      <c r="I21" s="1082"/>
      <c r="J21" s="1082"/>
      <c r="K21" s="1082"/>
      <c r="L21" s="1082"/>
      <c r="M21" s="1082"/>
    </row>
    <row r="26" spans="2:13">
      <c r="B26" s="882"/>
      <c r="C26" s="882"/>
      <c r="D26" s="882"/>
      <c r="E26" s="882"/>
      <c r="F26" s="882"/>
      <c r="G26" s="882"/>
      <c r="H26" s="882"/>
      <c r="I26" s="882"/>
      <c r="J26" s="882"/>
      <c r="K26" s="882"/>
    </row>
    <row r="27" spans="2:13">
      <c r="B27" s="882"/>
      <c r="C27" s="882"/>
      <c r="D27" s="882"/>
      <c r="E27" s="882"/>
      <c r="F27" s="882"/>
      <c r="G27" s="882"/>
      <c r="H27" s="882"/>
      <c r="I27" s="882"/>
      <c r="J27" s="882"/>
      <c r="K27" s="882"/>
    </row>
    <row r="28" spans="2:13">
      <c r="B28" s="882"/>
      <c r="C28" s="994" t="s">
        <v>0</v>
      </c>
      <c r="D28" s="994" t="s">
        <v>12</v>
      </c>
      <c r="E28" s="994" t="s">
        <v>13</v>
      </c>
      <c r="F28" s="994" t="s">
        <v>14</v>
      </c>
      <c r="G28" s="994" t="s">
        <v>15</v>
      </c>
      <c r="H28" s="994" t="s">
        <v>20</v>
      </c>
      <c r="I28" s="994" t="s">
        <v>21</v>
      </c>
      <c r="J28" s="882"/>
      <c r="K28" s="882"/>
    </row>
    <row r="29" spans="2:13">
      <c r="B29" s="882"/>
      <c r="C29" s="995">
        <v>2002</v>
      </c>
      <c r="D29" s="994">
        <f>+'1.4'!C5</f>
        <v>3567.499684589603</v>
      </c>
      <c r="E29" s="994">
        <f>+'1.4'!D5</f>
        <v>4041.5900523086689</v>
      </c>
      <c r="F29" s="994">
        <f>+'1.4'!E5</f>
        <v>1531.5608709995095</v>
      </c>
      <c r="G29" s="994">
        <f>+'1.4'!F5</f>
        <v>1196.7318633141717</v>
      </c>
      <c r="H29" s="994">
        <f>+'1.4'!G5</f>
        <v>81.78095716</v>
      </c>
      <c r="I29" s="994">
        <f t="shared" ref="I29:I41" si="0">SUM(D29:H29)</f>
        <v>10419.16342837195</v>
      </c>
      <c r="J29" s="882"/>
      <c r="K29" s="882"/>
    </row>
    <row r="30" spans="2:13">
      <c r="B30" s="882"/>
      <c r="C30" s="995">
        <v>2003</v>
      </c>
      <c r="D30" s="994">
        <f>+'1.4'!C6</f>
        <v>5180.6465285935956</v>
      </c>
      <c r="E30" s="994">
        <f>+'1.4'!D6</f>
        <v>4932.4922395030108</v>
      </c>
      <c r="F30" s="994">
        <f>+'1.4'!E6</f>
        <v>1209.3019454248572</v>
      </c>
      <c r="G30" s="994">
        <f>+'1.4'!F6</f>
        <v>935.21740497400026</v>
      </c>
      <c r="H30" s="994">
        <f>+'1.4'!G6</f>
        <v>175.82480489999998</v>
      </c>
      <c r="I30" s="994">
        <f t="shared" si="0"/>
        <v>12433.482923395464</v>
      </c>
      <c r="J30" s="882"/>
      <c r="K30" s="882"/>
    </row>
    <row r="31" spans="2:13">
      <c r="B31" s="882"/>
      <c r="C31" s="995">
        <v>2004</v>
      </c>
      <c r="D31" s="994">
        <f>+'1.4'!C7</f>
        <v>5352.8321552772168</v>
      </c>
      <c r="E31" s="994">
        <f>+'1.4'!D7</f>
        <v>5442.4767281186987</v>
      </c>
      <c r="F31" s="994">
        <f>+'1.4'!E7</f>
        <v>1538.959612958851</v>
      </c>
      <c r="G31" s="994">
        <f>+'1.4'!F7</f>
        <v>1084.3822482308544</v>
      </c>
      <c r="H31" s="994">
        <f>+'1.4'!G7</f>
        <v>70.712758980000004</v>
      </c>
      <c r="I31" s="994">
        <f t="shared" si="0"/>
        <v>13489.363503565623</v>
      </c>
      <c r="J31" s="882"/>
      <c r="K31" s="882"/>
    </row>
    <row r="32" spans="2:13">
      <c r="B32" s="882"/>
      <c r="C32" s="995">
        <v>2005</v>
      </c>
      <c r="D32" s="994">
        <f>+'1.4'!C8</f>
        <v>8392.1632700761584</v>
      </c>
      <c r="E32" s="994">
        <f>+'1.4'!D8</f>
        <v>8237.7925889673297</v>
      </c>
      <c r="F32" s="994">
        <f>+'1.4'!E8</f>
        <v>3266.8239101321451</v>
      </c>
      <c r="G32" s="994">
        <f>+'1.4'!F8</f>
        <v>1592.894726415135</v>
      </c>
      <c r="H32" s="994">
        <f>+'1.4'!G8</f>
        <v>117.67391047999999</v>
      </c>
      <c r="I32" s="994">
        <f t="shared" si="0"/>
        <v>21607.348406070771</v>
      </c>
      <c r="J32" s="882"/>
      <c r="K32" s="882"/>
    </row>
    <row r="33" spans="2:11">
      <c r="B33" s="882"/>
      <c r="C33" s="995">
        <v>2006</v>
      </c>
      <c r="D33" s="994">
        <f>+'1.4'!C9</f>
        <v>5444.9999128572999</v>
      </c>
      <c r="E33" s="994">
        <f>+'1.4'!D9</f>
        <v>5823.1506121260281</v>
      </c>
      <c r="F33" s="994">
        <f>+'1.4'!E9</f>
        <v>1821.290848804</v>
      </c>
      <c r="G33" s="994">
        <f>+'1.4'!F9</f>
        <v>2392.6745798936445</v>
      </c>
      <c r="H33" s="994">
        <f>+'1.4'!G9</f>
        <v>246.40624896999998</v>
      </c>
      <c r="I33" s="994">
        <f t="shared" si="0"/>
        <v>15728.522202650973</v>
      </c>
      <c r="J33" s="882"/>
      <c r="K33" s="882"/>
    </row>
    <row r="34" spans="2:11">
      <c r="B34" s="882"/>
      <c r="C34" s="995">
        <v>2007</v>
      </c>
      <c r="D34" s="994">
        <f>+'1.4'!C10</f>
        <v>9345.3241789021522</v>
      </c>
      <c r="E34" s="994">
        <f>+'1.4'!D10</f>
        <v>7420.6662937609199</v>
      </c>
      <c r="F34" s="994">
        <f>+'1.4'!E10</f>
        <v>1735.242491288257</v>
      </c>
      <c r="G34" s="994">
        <f>+'1.4'!F10</f>
        <v>2449.5213734631643</v>
      </c>
      <c r="H34" s="994">
        <f>+'1.4'!G10</f>
        <v>566.63305248450013</v>
      </c>
      <c r="I34" s="994">
        <f t="shared" si="0"/>
        <v>21517.387389898991</v>
      </c>
      <c r="J34" s="882"/>
      <c r="K34" s="882"/>
    </row>
    <row r="35" spans="2:11">
      <c r="B35" s="882"/>
      <c r="C35" s="995">
        <v>2008</v>
      </c>
      <c r="D35" s="994">
        <f>+'1.4'!C11</f>
        <v>10497.04424730292</v>
      </c>
      <c r="E35" s="994">
        <f>+'1.4'!D11</f>
        <v>9356.8875658086199</v>
      </c>
      <c r="F35" s="994">
        <f>+'1.4'!E11</f>
        <v>2312.15971379136</v>
      </c>
      <c r="G35" s="994">
        <f>+'1.4'!F11</f>
        <v>3050.1081333060824</v>
      </c>
      <c r="H35" s="994">
        <f>+'1.4'!G11</f>
        <v>1103.6010911791827</v>
      </c>
      <c r="I35" s="994">
        <f t="shared" si="0"/>
        <v>26319.800751388164</v>
      </c>
      <c r="J35" s="882"/>
      <c r="K35" s="882"/>
    </row>
    <row r="36" spans="2:11">
      <c r="B36" s="882"/>
      <c r="C36" s="995">
        <v>2009</v>
      </c>
      <c r="D36" s="994">
        <f>+'1.4'!C12</f>
        <v>9960.8968044301491</v>
      </c>
      <c r="E36" s="994">
        <f>+'1.4'!D12</f>
        <v>10847.924040782276</v>
      </c>
      <c r="F36" s="994">
        <f>+'1.4'!E12</f>
        <v>2277.607960834293</v>
      </c>
      <c r="G36" s="994">
        <f>+'1.4'!F12</f>
        <v>5427.6856541341867</v>
      </c>
      <c r="H36" s="994">
        <f>+'1.4'!G12</f>
        <v>1732.8423615700001</v>
      </c>
      <c r="I36" s="994">
        <f t="shared" si="0"/>
        <v>30246.956821750904</v>
      </c>
      <c r="J36" s="882"/>
      <c r="K36" s="882"/>
    </row>
    <row r="37" spans="2:11">
      <c r="B37" s="882"/>
      <c r="C37" s="995">
        <v>2010</v>
      </c>
      <c r="D37" s="994">
        <f>+'1.4'!C13</f>
        <v>9158.974495809558</v>
      </c>
      <c r="E37" s="994">
        <f>+'1.4'!D13</f>
        <v>12373.212538566188</v>
      </c>
      <c r="F37" s="994">
        <f>+'1.4'!E13</f>
        <v>2855.4401140384261</v>
      </c>
      <c r="G37" s="994">
        <f>+'1.4'!F13</f>
        <v>4863.3204788695211</v>
      </c>
      <c r="H37" s="994">
        <f>+'1.4'!G13</f>
        <v>2250.0887912037597</v>
      </c>
      <c r="I37" s="994">
        <f t="shared" si="0"/>
        <v>31501.036418487456</v>
      </c>
      <c r="J37" s="882"/>
      <c r="K37" s="882"/>
    </row>
    <row r="38" spans="2:11">
      <c r="B38" s="882"/>
      <c r="C38" s="995">
        <v>2011</v>
      </c>
      <c r="D38" s="994">
        <f>+'1.4'!C14</f>
        <v>9044.1471522471293</v>
      </c>
      <c r="E38" s="994">
        <f>+'1.4'!D14</f>
        <v>13961.406478129215</v>
      </c>
      <c r="F38" s="994">
        <f>+'1.4'!E14</f>
        <v>7707.2470862831578</v>
      </c>
      <c r="G38" s="994">
        <f>+'1.4'!F14</f>
        <v>4587.537683232852</v>
      </c>
      <c r="H38" s="994">
        <f>+'1.4'!G14</f>
        <v>2174.6075454578513</v>
      </c>
      <c r="I38" s="994">
        <f t="shared" si="0"/>
        <v>37474.945945350206</v>
      </c>
      <c r="J38" s="882"/>
      <c r="K38" s="882"/>
    </row>
    <row r="39" spans="2:11">
      <c r="B39" s="882"/>
      <c r="C39" s="995">
        <v>2012</v>
      </c>
      <c r="D39" s="994">
        <f>+'1.4'!C15</f>
        <v>10880.908725065075</v>
      </c>
      <c r="E39" s="994">
        <f>+'1.4'!D15</f>
        <v>7401.2502696592619</v>
      </c>
      <c r="F39" s="994">
        <f>+'1.4'!E15</f>
        <v>15913.188985958723</v>
      </c>
      <c r="G39" s="994">
        <f>+'1.4'!F15</f>
        <v>3777.886084880513</v>
      </c>
      <c r="H39" s="994">
        <f>+'1.4'!G15</f>
        <v>2528.9796073754451</v>
      </c>
      <c r="I39" s="994">
        <f t="shared" si="0"/>
        <v>40502.213672939019</v>
      </c>
      <c r="J39" s="882"/>
      <c r="K39" s="882"/>
    </row>
    <row r="40" spans="2:11">
      <c r="B40" s="882"/>
      <c r="C40" s="995">
        <v>2013</v>
      </c>
      <c r="D40" s="994">
        <f>+'1.4'!C16</f>
        <v>10624.3</v>
      </c>
      <c r="E40" s="994">
        <f>+'1.4'!D16</f>
        <v>12785.1</v>
      </c>
      <c r="F40" s="994">
        <f>+'1.4'!E16</f>
        <v>7421</v>
      </c>
      <c r="G40" s="994">
        <f>+'1.4'!F16</f>
        <v>4606.8</v>
      </c>
      <c r="H40" s="994">
        <f>+'1.4'!G16</f>
        <v>1675.9</v>
      </c>
      <c r="I40" s="994">
        <f t="shared" si="0"/>
        <v>37113.100000000006</v>
      </c>
      <c r="J40" s="882"/>
      <c r="K40" s="882"/>
    </row>
    <row r="41" spans="2:11">
      <c r="B41" s="882"/>
      <c r="C41" s="995">
        <v>2014</v>
      </c>
      <c r="D41" s="994">
        <f>+'1.4'!C17</f>
        <v>10355.932754033598</v>
      </c>
      <c r="E41" s="994">
        <f>+'1.4'!D17</f>
        <v>10018.358966389698</v>
      </c>
      <c r="F41" s="994">
        <f>+'1.4'!E17</f>
        <v>5576.3001990621615</v>
      </c>
      <c r="G41" s="994">
        <f>+'1.4'!F17</f>
        <v>6335.1080447228769</v>
      </c>
      <c r="H41" s="994">
        <f>+'1.4'!G17</f>
        <v>1920.4875015207019</v>
      </c>
      <c r="I41" s="994">
        <f t="shared" si="0"/>
        <v>34206.187465729039</v>
      </c>
      <c r="J41" s="882"/>
      <c r="K41" s="882"/>
    </row>
    <row r="42" spans="2:11">
      <c r="B42" s="882"/>
      <c r="C42" s="882"/>
      <c r="D42" s="882"/>
      <c r="E42" s="882"/>
      <c r="F42" s="882"/>
      <c r="G42" s="882"/>
      <c r="H42" s="882"/>
      <c r="I42" s="882"/>
      <c r="J42" s="882"/>
      <c r="K42" s="882"/>
    </row>
    <row r="43" spans="2:11">
      <c r="B43" s="882"/>
      <c r="C43" s="882"/>
      <c r="D43" s="882"/>
      <c r="E43" s="882"/>
      <c r="F43" s="882"/>
      <c r="G43" s="882"/>
      <c r="H43" s="882"/>
      <c r="I43" s="882"/>
      <c r="J43" s="882"/>
      <c r="K43" s="882"/>
    </row>
  </sheetData>
  <sheetProtection algorithmName="SHA-512" hashValue="oFdWu42IeqIbLYNhcbPbTIMYTvPHjE5RFL5c00HtrX5uwpTN3hSXKF+nbSJy1uQQfmrLbZu+vpA31XMDD3ynLg==" saltValue="Y3nmGfWQX695nknvXhc8Qg==" spinCount="100000" sheet="1" objects="1" scenarios="1"/>
  <mergeCells count="2">
    <mergeCell ref="C2:M2"/>
    <mergeCell ref="C21:M21"/>
  </mergeCells>
  <pageMargins left="0.70866141732283472" right="0.70866141732283472" top="0.74803149606299213" bottom="0.74803149606299213" header="0.31496062992125984" footer="0.31496062992125984"/>
  <pageSetup paperSize="125" scale="7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 tint="0.249977111117893"/>
    <pageSetUpPr fitToPage="1"/>
  </sheetPr>
  <dimension ref="B1:H21"/>
  <sheetViews>
    <sheetView zoomScale="85" zoomScaleNormal="85" workbookViewId="0">
      <selection activeCell="C10" sqref="C10"/>
    </sheetView>
  </sheetViews>
  <sheetFormatPr baseColWidth="10" defaultRowHeight="15"/>
  <cols>
    <col min="1" max="1" width="2.7109375" customWidth="1"/>
    <col min="2" max="2" width="9.7109375" customWidth="1"/>
    <col min="3" max="8" width="15.5703125" customWidth="1"/>
  </cols>
  <sheetData>
    <row r="1" spans="2:8" ht="15.75" thickBot="1"/>
    <row r="2" spans="2:8" ht="42" customHeight="1">
      <c r="B2" s="1084" t="s">
        <v>466</v>
      </c>
      <c r="C2" s="1085"/>
      <c r="D2" s="1085"/>
      <c r="E2" s="1085"/>
      <c r="F2" s="1085"/>
      <c r="G2" s="1085"/>
      <c r="H2" s="1085"/>
    </row>
    <row r="3" spans="2:8" ht="21" customHeight="1">
      <c r="B3" s="1086" t="s">
        <v>0</v>
      </c>
      <c r="C3" s="1086" t="s">
        <v>12</v>
      </c>
      <c r="D3" s="1086" t="s">
        <v>13</v>
      </c>
      <c r="E3" s="1086" t="s">
        <v>14</v>
      </c>
      <c r="F3" s="1086" t="s">
        <v>15</v>
      </c>
      <c r="G3" s="1086" t="s">
        <v>5</v>
      </c>
      <c r="H3" s="1087" t="s">
        <v>4</v>
      </c>
    </row>
    <row r="4" spans="2:8" ht="21" customHeight="1">
      <c r="B4" s="1086"/>
      <c r="C4" s="1086"/>
      <c r="D4" s="1086"/>
      <c r="E4" s="1086"/>
      <c r="F4" s="1086"/>
      <c r="G4" s="1086"/>
      <c r="H4" s="1088"/>
    </row>
    <row r="5" spans="2:8" ht="19.5" customHeight="1">
      <c r="B5" s="25">
        <v>1999</v>
      </c>
      <c r="C5" s="9">
        <v>1737.8476000000001</v>
      </c>
      <c r="D5" s="9">
        <v>484.77690000000001</v>
      </c>
      <c r="E5" s="9">
        <v>264.73259999999999</v>
      </c>
      <c r="F5" s="9">
        <v>229.32579999999999</v>
      </c>
      <c r="G5" s="9">
        <v>24.561499999999999</v>
      </c>
      <c r="H5" s="10">
        <f>SUM(C5:G5)</f>
        <v>2741.2443999999996</v>
      </c>
    </row>
    <row r="6" spans="2:8" ht="19.5" customHeight="1">
      <c r="B6" s="26">
        <v>2000</v>
      </c>
      <c r="C6" s="27">
        <v>2185.7057999999997</v>
      </c>
      <c r="D6" s="27">
        <v>649.63509999999997</v>
      </c>
      <c r="E6" s="27">
        <v>1005.3376999999999</v>
      </c>
      <c r="F6" s="27">
        <v>42.326500000000003</v>
      </c>
      <c r="G6" s="27">
        <v>28.6433</v>
      </c>
      <c r="H6" s="10">
        <f>SUM(C6:G6)</f>
        <v>3911.6484</v>
      </c>
    </row>
    <row r="7" spans="2:8" ht="19.5" customHeight="1">
      <c r="B7" s="25">
        <v>2001</v>
      </c>
      <c r="C7" s="9">
        <v>1393.1128999999999</v>
      </c>
      <c r="D7" s="9">
        <v>398.73070000000001</v>
      </c>
      <c r="E7" s="9">
        <v>897.8886</v>
      </c>
      <c r="F7" s="9" t="s">
        <v>16</v>
      </c>
      <c r="G7" s="9">
        <v>35.793999999999997</v>
      </c>
      <c r="H7" s="10">
        <f>SUM(C7:G7)</f>
        <v>2725.5261999999998</v>
      </c>
    </row>
    <row r="8" spans="2:8" ht="19.5" customHeight="1">
      <c r="B8" s="26">
        <v>2002</v>
      </c>
      <c r="C8" s="27">
        <v>1761.2113565896022</v>
      </c>
      <c r="D8" s="27">
        <v>1158.4639043086679</v>
      </c>
      <c r="E8" s="27">
        <v>287.7993313895098</v>
      </c>
      <c r="F8" s="27">
        <v>289.40795180260858</v>
      </c>
      <c r="G8" s="27">
        <v>81.780957000000015</v>
      </c>
      <c r="H8" s="10">
        <f>SUM(C8:G8)</f>
        <v>3578.6635010903888</v>
      </c>
    </row>
    <row r="9" spans="2:8" ht="19.5" customHeight="1">
      <c r="B9" s="25">
        <v>2003</v>
      </c>
      <c r="C9" s="9">
        <v>3275.5408072600953</v>
      </c>
      <c r="D9" s="9">
        <v>2302.5639904667619</v>
      </c>
      <c r="E9" s="9">
        <v>708.32558908485714</v>
      </c>
      <c r="F9" s="9">
        <v>896.53327497400028</v>
      </c>
      <c r="G9" s="9">
        <v>175.82480489999998</v>
      </c>
      <c r="H9" s="10">
        <f>SUM(C9:G9)</f>
        <v>7358.7884666857144</v>
      </c>
    </row>
    <row r="10" spans="2:8" ht="19.5" customHeight="1">
      <c r="B10" s="26">
        <v>2004</v>
      </c>
      <c r="C10" s="27">
        <v>2914.609312919139</v>
      </c>
      <c r="D10" s="27">
        <v>2141.2029903065818</v>
      </c>
      <c r="E10" s="27">
        <v>989.67527588885105</v>
      </c>
      <c r="F10" s="27">
        <v>1084.3822482308544</v>
      </c>
      <c r="G10" s="27">
        <v>70.712758980000004</v>
      </c>
      <c r="H10" s="10">
        <v>7200.5825863254258</v>
      </c>
    </row>
    <row r="11" spans="2:8" ht="19.5" customHeight="1">
      <c r="B11" s="25">
        <v>2005</v>
      </c>
      <c r="C11" s="9">
        <v>5381.3096398801727</v>
      </c>
      <c r="D11" s="9">
        <v>4224.4265085283532</v>
      </c>
      <c r="E11" s="9">
        <v>3166.7146021021449</v>
      </c>
      <c r="F11" s="9">
        <v>1592.894726415135</v>
      </c>
      <c r="G11" s="9">
        <v>117.67391047999999</v>
      </c>
      <c r="H11" s="10">
        <v>14483.019387405808</v>
      </c>
    </row>
    <row r="12" spans="2:8" ht="19.5" customHeight="1">
      <c r="B12" s="26">
        <v>2006</v>
      </c>
      <c r="C12" s="27">
        <v>3487.8418362297998</v>
      </c>
      <c r="D12" s="27">
        <v>3334.0166442735276</v>
      </c>
      <c r="E12" s="27">
        <v>1765.0633391240001</v>
      </c>
      <c r="F12" s="27">
        <v>2390.1545838936445</v>
      </c>
      <c r="G12" s="27">
        <v>148.69749296999998</v>
      </c>
      <c r="H12" s="10">
        <v>11125.773896490973</v>
      </c>
    </row>
    <row r="13" spans="2:8" ht="19.5" customHeight="1">
      <c r="B13" s="25">
        <v>2007</v>
      </c>
      <c r="C13" s="9">
        <v>6390.4097667487331</v>
      </c>
      <c r="D13" s="9">
        <v>4767.1126118270449</v>
      </c>
      <c r="E13" s="9">
        <v>1592.5421204945678</v>
      </c>
      <c r="F13" s="9">
        <v>2449.5213734631643</v>
      </c>
      <c r="G13" s="9">
        <v>449.79450760450004</v>
      </c>
      <c r="H13" s="10">
        <v>15649.380380138009</v>
      </c>
    </row>
    <row r="14" spans="2:8" ht="19.5" customHeight="1">
      <c r="B14" s="26">
        <v>2008</v>
      </c>
      <c r="C14" s="27">
        <v>7745.0863876865205</v>
      </c>
      <c r="D14" s="27">
        <v>6273.5688522417458</v>
      </c>
      <c r="E14" s="27">
        <v>2119.8135794643599</v>
      </c>
      <c r="F14" s="27">
        <v>3050.1081333060824</v>
      </c>
      <c r="G14" s="27">
        <v>1103.6010911791827</v>
      </c>
      <c r="H14" s="10">
        <f>SUM(C14:G14)</f>
        <v>20292.178043877891</v>
      </c>
    </row>
    <row r="15" spans="2:8" ht="19.5" customHeight="1">
      <c r="B15" s="25">
        <v>2009</v>
      </c>
      <c r="C15" s="9">
        <v>6645.6777173354103</v>
      </c>
      <c r="D15" s="9">
        <v>6878.1093462645031</v>
      </c>
      <c r="E15" s="9">
        <v>2007.3912310554231</v>
      </c>
      <c r="F15" s="9">
        <v>5419.2116241341864</v>
      </c>
      <c r="G15" s="9">
        <v>1622.26820888</v>
      </c>
      <c r="H15" s="10">
        <v>22572.658127669521</v>
      </c>
    </row>
    <row r="16" spans="2:8" ht="19.5" customHeight="1">
      <c r="B16" s="26">
        <v>2010</v>
      </c>
      <c r="C16" s="27">
        <v>5572.4127894021531</v>
      </c>
      <c r="D16" s="27">
        <v>7584.782885073816</v>
      </c>
      <c r="E16" s="27">
        <v>1908.6822753584258</v>
      </c>
      <c r="F16" s="27">
        <v>4863.3204788695211</v>
      </c>
      <c r="G16" s="27">
        <v>2133.1687880037593</v>
      </c>
      <c r="H16" s="10">
        <v>22062.367216707677</v>
      </c>
    </row>
    <row r="17" spans="2:8" ht="19.5" customHeight="1">
      <c r="B17" s="25">
        <v>2011</v>
      </c>
      <c r="C17" s="9">
        <v>5367.4990153991894</v>
      </c>
      <c r="D17" s="9">
        <v>9480.9844964675976</v>
      </c>
      <c r="E17" s="9">
        <v>7009.8978428831579</v>
      </c>
      <c r="F17" s="9">
        <v>4572.9717162328525</v>
      </c>
      <c r="G17" s="9">
        <v>2165.5502956678515</v>
      </c>
      <c r="H17" s="10">
        <v>28596.903366650648</v>
      </c>
    </row>
    <row r="18" spans="2:8" ht="19.5" customHeight="1">
      <c r="B18" s="26">
        <v>2012</v>
      </c>
      <c r="C18" s="27">
        <v>8132.3517218853676</v>
      </c>
      <c r="D18" s="27">
        <v>4018.0973275726715</v>
      </c>
      <c r="E18" s="27">
        <v>15869.258447948723</v>
      </c>
      <c r="F18" s="27">
        <v>3750.6203518805132</v>
      </c>
      <c r="G18" s="27">
        <v>2517.6201543754451</v>
      </c>
      <c r="H18" s="10">
        <v>34287.948003662721</v>
      </c>
    </row>
    <row r="19" spans="2:8" ht="19.5" customHeight="1">
      <c r="B19" s="264">
        <v>2013</v>
      </c>
      <c r="C19" s="9">
        <v>7376.3860500110686</v>
      </c>
      <c r="D19" s="9">
        <v>8565.0815715618664</v>
      </c>
      <c r="E19" s="9">
        <v>7251.6903479987186</v>
      </c>
      <c r="F19" s="9">
        <v>4606.8286514069123</v>
      </c>
      <c r="G19" s="9">
        <v>1623.3565511813763</v>
      </c>
      <c r="H19" s="10">
        <f>SUM(C19:G19)</f>
        <v>29423.343172159941</v>
      </c>
    </row>
    <row r="20" spans="2:8" ht="19.5" customHeight="1">
      <c r="B20" s="28">
        <v>2014</v>
      </c>
      <c r="C20" s="10">
        <f>+'[3]INV comp'!D8</f>
        <v>6148.2296292551518</v>
      </c>
      <c r="D20" s="10">
        <f>+'[3]INV comp'!E8</f>
        <v>6287.5460357588699</v>
      </c>
      <c r="E20" s="10">
        <f>+'[3]INV comp'!F8</f>
        <v>4616.9186152858874</v>
      </c>
      <c r="F20" s="10">
        <f>+'[3]INV comp'!G8</f>
        <v>6287.5774805328765</v>
      </c>
      <c r="G20" s="10">
        <f>+'[3]INV comp'!H8</f>
        <v>1827.7875413807019</v>
      </c>
      <c r="H20" s="10">
        <f>SUM(C20:G20)</f>
        <v>25168.059302213489</v>
      </c>
    </row>
    <row r="21" spans="2:8" ht="42" customHeight="1">
      <c r="B21" s="1083" t="s">
        <v>17</v>
      </c>
      <c r="C21" s="1083"/>
      <c r="D21" s="1083"/>
      <c r="E21" s="1083"/>
      <c r="F21" s="1083"/>
      <c r="G21" s="1083"/>
      <c r="H21" s="1083"/>
    </row>
  </sheetData>
  <sheetProtection algorithmName="SHA-512" hashValue="i1wn58nV3yemT9xFbiHHu6tqb4sNETVEb6ZZMpQrvjri/dVcwIwCfJhtR43d4Bx9JuDfLGk1BOVNaXCj5e4tdg==" saltValue="iOdDkzKi//+46eQ4tdeiyA==" spinCount="100000" sheet="1" objects="1" scenarios="1"/>
  <mergeCells count="9">
    <mergeCell ref="B21:H21"/>
    <mergeCell ref="B2:H2"/>
    <mergeCell ref="B3:B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125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1" tint="0.249977111117893"/>
    <pageSetUpPr fitToPage="1"/>
  </sheetPr>
  <dimension ref="B1:H18"/>
  <sheetViews>
    <sheetView zoomScaleNormal="100" workbookViewId="0">
      <selection activeCell="K30" sqref="K30"/>
    </sheetView>
  </sheetViews>
  <sheetFormatPr baseColWidth="10" defaultColWidth="21.7109375" defaultRowHeight="15"/>
  <cols>
    <col min="1" max="1" width="2.7109375" customWidth="1"/>
    <col min="2" max="2" width="9.7109375" customWidth="1"/>
    <col min="3" max="8" width="14.85546875" customWidth="1"/>
  </cols>
  <sheetData>
    <row r="1" spans="2:8" ht="15.75" thickBot="1"/>
    <row r="2" spans="2:8" ht="42" customHeight="1">
      <c r="B2" s="1089" t="s">
        <v>512</v>
      </c>
      <c r="C2" s="1090"/>
      <c r="D2" s="1090"/>
      <c r="E2" s="1090"/>
      <c r="F2" s="1090"/>
      <c r="G2" s="1090"/>
      <c r="H2" s="1090"/>
    </row>
    <row r="3" spans="2:8" ht="21" customHeight="1">
      <c r="B3" s="1086" t="s">
        <v>0</v>
      </c>
      <c r="C3" s="1086" t="s">
        <v>12</v>
      </c>
      <c r="D3" s="1086" t="s">
        <v>13</v>
      </c>
      <c r="E3" s="1086" t="s">
        <v>14</v>
      </c>
      <c r="F3" s="1086" t="s">
        <v>15</v>
      </c>
      <c r="G3" s="1086" t="s">
        <v>5</v>
      </c>
      <c r="H3" s="1087" t="s">
        <v>4</v>
      </c>
    </row>
    <row r="4" spans="2:8" ht="21" customHeight="1">
      <c r="B4" s="1086"/>
      <c r="C4" s="1086"/>
      <c r="D4" s="1086"/>
      <c r="E4" s="1086"/>
      <c r="F4" s="1086"/>
      <c r="G4" s="1086"/>
      <c r="H4" s="1088"/>
    </row>
    <row r="5" spans="2:8" ht="19.5" customHeight="1">
      <c r="B5" s="34">
        <v>2002</v>
      </c>
      <c r="C5" s="9">
        <v>3567.499684589603</v>
      </c>
      <c r="D5" s="9">
        <v>4041.5900523086689</v>
      </c>
      <c r="E5" s="9">
        <v>1531.5608709995095</v>
      </c>
      <c r="F5" s="9">
        <v>1196.7318633141717</v>
      </c>
      <c r="G5" s="9">
        <v>81.78095716</v>
      </c>
      <c r="H5" s="35">
        <f t="shared" ref="H5:H13" si="0">SUM(C5:G5)</f>
        <v>10419.16342837195</v>
      </c>
    </row>
    <row r="6" spans="2:8" ht="19.5" customHeight="1">
      <c r="B6" s="36">
        <v>2003</v>
      </c>
      <c r="C6" s="11">
        <v>5180.6465285935956</v>
      </c>
      <c r="D6" s="11">
        <v>4932.4922395030108</v>
      </c>
      <c r="E6" s="11">
        <v>1209.3019454248572</v>
      </c>
      <c r="F6" s="11">
        <v>935.21740497400026</v>
      </c>
      <c r="G6" s="11">
        <v>175.82480489999998</v>
      </c>
      <c r="H6" s="35">
        <f t="shared" si="0"/>
        <v>12433.482923395464</v>
      </c>
    </row>
    <row r="7" spans="2:8" ht="19.5" customHeight="1">
      <c r="B7" s="34">
        <v>2004</v>
      </c>
      <c r="C7" s="9">
        <v>5352.8321552772168</v>
      </c>
      <c r="D7" s="9">
        <v>5442.4767281186987</v>
      </c>
      <c r="E7" s="9">
        <v>1538.959612958851</v>
      </c>
      <c r="F7" s="9">
        <v>1084.3822482308544</v>
      </c>
      <c r="G7" s="9">
        <v>70.712758980000004</v>
      </c>
      <c r="H7" s="35">
        <f t="shared" si="0"/>
        <v>13489.363503565623</v>
      </c>
    </row>
    <row r="8" spans="2:8" ht="19.5" customHeight="1">
      <c r="B8" s="36">
        <v>2005</v>
      </c>
      <c r="C8" s="11">
        <v>8392.1632700761584</v>
      </c>
      <c r="D8" s="11">
        <v>8237.7925889673297</v>
      </c>
      <c r="E8" s="11">
        <v>3266.8239101321451</v>
      </c>
      <c r="F8" s="11">
        <v>1592.894726415135</v>
      </c>
      <c r="G8" s="11">
        <v>117.67391047999999</v>
      </c>
      <c r="H8" s="35">
        <f t="shared" si="0"/>
        <v>21607.348406070771</v>
      </c>
    </row>
    <row r="9" spans="2:8" ht="19.5" customHeight="1">
      <c r="B9" s="34">
        <v>2006</v>
      </c>
      <c r="C9" s="9">
        <v>5444.9999128572999</v>
      </c>
      <c r="D9" s="9">
        <v>5823.1506121260281</v>
      </c>
      <c r="E9" s="9">
        <v>1821.290848804</v>
      </c>
      <c r="F9" s="9">
        <v>2392.6745798936445</v>
      </c>
      <c r="G9" s="9">
        <v>246.40624896999998</v>
      </c>
      <c r="H9" s="35">
        <f t="shared" si="0"/>
        <v>15728.522202650973</v>
      </c>
    </row>
    <row r="10" spans="2:8" ht="19.5" customHeight="1">
      <c r="B10" s="36">
        <v>2007</v>
      </c>
      <c r="C10" s="11">
        <v>9345.3241789021522</v>
      </c>
      <c r="D10" s="11">
        <v>7420.6662937609199</v>
      </c>
      <c r="E10" s="11">
        <v>1735.242491288257</v>
      </c>
      <c r="F10" s="11">
        <v>2449.5213734631643</v>
      </c>
      <c r="G10" s="11">
        <v>566.63305248450013</v>
      </c>
      <c r="H10" s="35">
        <f t="shared" si="0"/>
        <v>21517.387389898991</v>
      </c>
    </row>
    <row r="11" spans="2:8" ht="19.5" customHeight="1">
      <c r="B11" s="34">
        <v>2008</v>
      </c>
      <c r="C11" s="9">
        <v>10497.04424730292</v>
      </c>
      <c r="D11" s="9">
        <v>9356.8875658086199</v>
      </c>
      <c r="E11" s="9">
        <v>2312.15971379136</v>
      </c>
      <c r="F11" s="9">
        <v>3050.1081333060824</v>
      </c>
      <c r="G11" s="9">
        <v>1103.6010911791827</v>
      </c>
      <c r="H11" s="35">
        <f t="shared" si="0"/>
        <v>26319.800751388164</v>
      </c>
    </row>
    <row r="12" spans="2:8" ht="19.5" customHeight="1">
      <c r="B12" s="36">
        <v>2009</v>
      </c>
      <c r="C12" s="11">
        <v>9960.8968044301491</v>
      </c>
      <c r="D12" s="11">
        <v>10847.924040782276</v>
      </c>
      <c r="E12" s="11">
        <v>2277.607960834293</v>
      </c>
      <c r="F12" s="11">
        <v>5427.6856541341867</v>
      </c>
      <c r="G12" s="11">
        <v>1732.8423615700001</v>
      </c>
      <c r="H12" s="35">
        <f t="shared" si="0"/>
        <v>30246.956821750904</v>
      </c>
    </row>
    <row r="13" spans="2:8" ht="19.5" customHeight="1">
      <c r="B13" s="34">
        <v>2010</v>
      </c>
      <c r="C13" s="9">
        <v>9158.974495809558</v>
      </c>
      <c r="D13" s="9">
        <v>12373.212538566188</v>
      </c>
      <c r="E13" s="9">
        <v>2855.4401140384261</v>
      </c>
      <c r="F13" s="9">
        <v>4863.3204788695211</v>
      </c>
      <c r="G13" s="9">
        <v>2250.0887912037597</v>
      </c>
      <c r="H13" s="35">
        <f t="shared" si="0"/>
        <v>31501.036418487456</v>
      </c>
    </row>
    <row r="14" spans="2:8" ht="19.5" customHeight="1">
      <c r="B14" s="36">
        <v>2011</v>
      </c>
      <c r="C14" s="11">
        <v>9044.1471522471293</v>
      </c>
      <c r="D14" s="11">
        <v>13961.406478129215</v>
      </c>
      <c r="E14" s="11">
        <v>7707.2470862831578</v>
      </c>
      <c r="F14" s="11">
        <v>4587.537683232852</v>
      </c>
      <c r="G14" s="11">
        <v>2174.6075454578513</v>
      </c>
      <c r="H14" s="35">
        <v>37474.945945350206</v>
      </c>
    </row>
    <row r="15" spans="2:8" ht="19.5" customHeight="1">
      <c r="B15" s="34">
        <v>2012</v>
      </c>
      <c r="C15" s="9">
        <v>10880.908725065075</v>
      </c>
      <c r="D15" s="9">
        <v>7401.2502696592619</v>
      </c>
      <c r="E15" s="9">
        <v>15913.188985958723</v>
      </c>
      <c r="F15" s="9">
        <v>3777.886084880513</v>
      </c>
      <c r="G15" s="9">
        <v>2528.9796073754451</v>
      </c>
      <c r="H15" s="35">
        <v>40502.213672939019</v>
      </c>
    </row>
    <row r="16" spans="2:8" ht="19.5" customHeight="1">
      <c r="B16" s="34">
        <v>2013</v>
      </c>
      <c r="C16" s="9">
        <v>10624.3</v>
      </c>
      <c r="D16" s="9">
        <v>12785.1</v>
      </c>
      <c r="E16" s="9">
        <v>7421</v>
      </c>
      <c r="F16" s="9">
        <v>4606.8</v>
      </c>
      <c r="G16" s="9">
        <v>1675.9</v>
      </c>
      <c r="H16" s="35">
        <f>SUM(C16:G16)</f>
        <v>37113.100000000006</v>
      </c>
    </row>
    <row r="17" spans="2:8" ht="19.5" customHeight="1">
      <c r="B17" s="37">
        <v>2014</v>
      </c>
      <c r="C17" s="38">
        <f>+'[3]INV comp'!D25</f>
        <v>10355.932754033598</v>
      </c>
      <c r="D17" s="38">
        <f>+'[3]INV comp'!E25</f>
        <v>10018.358966389698</v>
      </c>
      <c r="E17" s="38">
        <f>+'[3]INV comp'!F25</f>
        <v>5576.3001990621615</v>
      </c>
      <c r="F17" s="38">
        <f>+'[3]INV comp'!G25</f>
        <v>6335.1080447228769</v>
      </c>
      <c r="G17" s="38">
        <f>+'[3]INV comp'!H25</f>
        <v>1920.4875015207019</v>
      </c>
      <c r="H17" s="38">
        <f>SUM(C17:G17)</f>
        <v>34206.187465729039</v>
      </c>
    </row>
    <row r="18" spans="2:8" ht="42" customHeight="1">
      <c r="B18" s="1091" t="s">
        <v>18</v>
      </c>
      <c r="C18" s="1091"/>
      <c r="D18" s="1091"/>
      <c r="E18" s="1091"/>
      <c r="F18" s="1091"/>
      <c r="G18" s="1091"/>
      <c r="H18" s="1091"/>
    </row>
  </sheetData>
  <sheetProtection algorithmName="SHA-512" hashValue="D3xWhlE+JM4yjwkZ+iNUdGF5UeQeYrfqvPqdMpK5S1H5t6Zcg6WSItJCGPrt+br1m3d5/FeR+axXiDW+hCdoLQ==" saltValue="rmkTL3aVJRRJR8u+eWivyw==" spinCount="100000" sheet="1" objects="1" scenarios="1"/>
  <mergeCells count="9">
    <mergeCell ref="B2:H2"/>
    <mergeCell ref="H3:H4"/>
    <mergeCell ref="B18:H18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125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B1:R24"/>
  <sheetViews>
    <sheetView zoomScaleNormal="100" workbookViewId="0">
      <selection activeCell="K30" sqref="K30"/>
    </sheetView>
  </sheetViews>
  <sheetFormatPr baseColWidth="10" defaultRowHeight="15"/>
  <cols>
    <col min="1" max="1" width="6" customWidth="1"/>
    <col min="2" max="7" width="14.42578125" customWidth="1"/>
    <col min="8" max="8" width="6.5703125" customWidth="1"/>
    <col min="9" max="9" width="14.42578125" customWidth="1"/>
  </cols>
  <sheetData>
    <row r="1" spans="2:18" ht="13.5" customHeight="1" thickBot="1">
      <c r="K1" s="882"/>
      <c r="L1" s="882"/>
      <c r="M1" s="882"/>
      <c r="N1" s="882"/>
      <c r="O1" s="882"/>
      <c r="P1" s="882"/>
      <c r="Q1" s="882"/>
      <c r="R1" s="882"/>
    </row>
    <row r="2" spans="2:18" ht="39" customHeight="1">
      <c r="B2" s="1092" t="s">
        <v>513</v>
      </c>
      <c r="C2" s="1093"/>
      <c r="D2" s="1093"/>
      <c r="E2" s="1093"/>
      <c r="F2" s="1093"/>
      <c r="G2" s="1094"/>
      <c r="K2" s="882"/>
      <c r="L2" s="996" t="str">
        <f>+'[2]1.8'!D3</f>
        <v>Agua potable</v>
      </c>
      <c r="M2" s="996" t="str">
        <f>+'[2]1.8'!E3</f>
        <v>Alcantarillado</v>
      </c>
      <c r="N2" s="996" t="str">
        <f>+'[2]1.8'!F3</f>
        <v>Saneamiento</v>
      </c>
      <c r="O2" s="996" t="str">
        <f>+'[2]1.8'!G3</f>
        <v>Mejoramiento de eficiencia</v>
      </c>
      <c r="P2" s="996" t="s">
        <v>20</v>
      </c>
      <c r="Q2" s="996"/>
      <c r="R2" s="882"/>
    </row>
    <row r="3" spans="2:18" ht="18" customHeight="1">
      <c r="B3" s="266"/>
      <c r="C3" s="267"/>
      <c r="D3" s="267"/>
      <c r="E3" s="267"/>
      <c r="F3" s="267"/>
      <c r="G3" s="268"/>
      <c r="K3" s="882"/>
      <c r="L3" s="997">
        <f>+'1.4'!C17/1000</f>
        <v>10.355932754033597</v>
      </c>
      <c r="M3" s="997">
        <f>+'1.4'!D17/1000</f>
        <v>10.018358966389698</v>
      </c>
      <c r="N3" s="997">
        <f>+'1.4'!E17/1000</f>
        <v>5.5763001990621612</v>
      </c>
      <c r="O3" s="997">
        <f>+'1.4'!F17/1000</f>
        <v>6.3351080447228769</v>
      </c>
      <c r="P3" s="997">
        <f>+'1.4'!G17/1000</f>
        <v>1.9204875015207019</v>
      </c>
      <c r="Q3" s="997">
        <f>+'1.4'!H17/1000</f>
        <v>34.206187465729037</v>
      </c>
      <c r="R3" s="882"/>
    </row>
    <row r="4" spans="2:18" ht="18" customHeight="1">
      <c r="B4" s="269"/>
      <c r="C4" s="270"/>
      <c r="D4" s="270"/>
      <c r="E4" s="270"/>
      <c r="F4" s="270"/>
      <c r="G4" s="271"/>
      <c r="K4" s="882"/>
      <c r="L4" s="998">
        <f>+L3/$Q$4</f>
        <v>0.30275027769198604</v>
      </c>
      <c r="M4" s="998">
        <f t="shared" ref="M4:P4" si="0">+M3/$Q$4</f>
        <v>0.29288148456845792</v>
      </c>
      <c r="N4" s="998">
        <f t="shared" si="0"/>
        <v>0.16302021979646289</v>
      </c>
      <c r="O4" s="998">
        <f t="shared" si="0"/>
        <v>0.18520357029177781</v>
      </c>
      <c r="P4" s="998">
        <f t="shared" si="0"/>
        <v>5.6144447651315314E-2</v>
      </c>
      <c r="Q4" s="999">
        <f>SUM(L3:P3)</f>
        <v>34.206187465729037</v>
      </c>
      <c r="R4" s="882"/>
    </row>
    <row r="5" spans="2:18" ht="18" customHeight="1">
      <c r="B5" s="269"/>
      <c r="C5" s="270"/>
      <c r="D5" s="270"/>
      <c r="E5" s="270"/>
      <c r="F5" s="270"/>
      <c r="G5" s="271"/>
      <c r="K5" s="882"/>
      <c r="L5" s="882"/>
      <c r="M5" s="882"/>
      <c r="N5" s="882"/>
      <c r="O5" s="882"/>
      <c r="P5" s="882"/>
      <c r="Q5" s="882"/>
      <c r="R5" s="882"/>
    </row>
    <row r="6" spans="2:18" ht="18" customHeight="1">
      <c r="B6" s="269"/>
      <c r="C6" s="270"/>
      <c r="D6" s="270"/>
      <c r="E6" s="270"/>
      <c r="F6" s="270"/>
      <c r="G6" s="271"/>
      <c r="K6" s="882"/>
      <c r="L6" s="882"/>
      <c r="M6" s="882"/>
      <c r="N6" s="882"/>
      <c r="O6" s="882"/>
      <c r="P6" s="882"/>
      <c r="Q6" s="882"/>
      <c r="R6" s="882"/>
    </row>
    <row r="7" spans="2:18" ht="18" customHeight="1">
      <c r="B7" s="269"/>
      <c r="C7" s="270"/>
      <c r="D7" s="270"/>
      <c r="E7" s="270"/>
      <c r="F7" s="270"/>
      <c r="G7" s="271"/>
      <c r="K7" s="882"/>
      <c r="L7" s="882"/>
      <c r="M7" s="882"/>
      <c r="N7" s="882"/>
      <c r="O7" s="882"/>
      <c r="P7" s="882"/>
      <c r="Q7" s="882"/>
      <c r="R7" s="882"/>
    </row>
    <row r="8" spans="2:18" ht="18" customHeight="1">
      <c r="B8" s="269"/>
      <c r="C8" s="270"/>
      <c r="D8" s="270"/>
      <c r="E8" s="270"/>
      <c r="F8" s="270"/>
      <c r="G8" s="271"/>
      <c r="K8" s="882"/>
      <c r="L8" s="882"/>
      <c r="M8" s="882"/>
      <c r="N8" s="882"/>
      <c r="O8" s="882"/>
      <c r="P8" s="882"/>
      <c r="Q8" s="882"/>
      <c r="R8" s="882"/>
    </row>
    <row r="9" spans="2:18" ht="18" customHeight="1">
      <c r="B9" s="269"/>
      <c r="C9" s="270"/>
      <c r="D9" s="270"/>
      <c r="E9" s="270"/>
      <c r="F9" s="270"/>
      <c r="G9" s="271"/>
    </row>
    <row r="10" spans="2:18" ht="18" customHeight="1">
      <c r="B10" s="269"/>
      <c r="C10" s="270"/>
      <c r="D10" s="270"/>
      <c r="E10" s="270"/>
      <c r="F10" s="270"/>
      <c r="G10" s="271"/>
    </row>
    <row r="11" spans="2:18" ht="18" customHeight="1">
      <c r="B11" s="269"/>
      <c r="C11" s="270"/>
      <c r="D11" s="270"/>
      <c r="E11" s="270"/>
      <c r="F11" s="270"/>
      <c r="G11" s="271"/>
    </row>
    <row r="12" spans="2:18" ht="18" customHeight="1">
      <c r="B12" s="269"/>
      <c r="C12" s="270"/>
      <c r="D12" s="270"/>
      <c r="E12" s="270"/>
      <c r="F12" s="270"/>
      <c r="G12" s="271"/>
    </row>
    <row r="13" spans="2:18" ht="18" customHeight="1">
      <c r="B13" s="269"/>
      <c r="C13" s="270"/>
      <c r="D13" s="270"/>
      <c r="E13" s="270"/>
      <c r="F13" s="270"/>
      <c r="G13" s="271"/>
    </row>
    <row r="14" spans="2:18" ht="18" customHeight="1">
      <c r="B14" s="269"/>
      <c r="C14" s="270"/>
      <c r="D14" s="270"/>
      <c r="E14" s="270"/>
      <c r="F14" s="270"/>
      <c r="G14" s="271"/>
    </row>
    <row r="15" spans="2:18" ht="18" customHeight="1">
      <c r="B15" s="269"/>
      <c r="C15" s="270"/>
      <c r="D15" s="270"/>
      <c r="E15" s="270"/>
      <c r="F15" s="270"/>
      <c r="G15" s="271"/>
    </row>
    <row r="16" spans="2:18" ht="18" customHeight="1">
      <c r="B16" s="269"/>
      <c r="C16" s="270"/>
      <c r="D16" s="270"/>
      <c r="E16" s="270"/>
      <c r="F16" s="270"/>
      <c r="G16" s="271"/>
    </row>
    <row r="17" spans="2:7" ht="18" customHeight="1">
      <c r="B17" s="269"/>
      <c r="C17" s="270"/>
      <c r="D17" s="270"/>
      <c r="E17" s="270"/>
      <c r="F17" s="270"/>
      <c r="G17" s="271"/>
    </row>
    <row r="18" spans="2:7" ht="18" customHeight="1">
      <c r="B18" s="269"/>
      <c r="C18" s="270"/>
      <c r="D18" s="270"/>
      <c r="E18" s="270"/>
      <c r="F18" s="270"/>
      <c r="G18" s="271"/>
    </row>
    <row r="19" spans="2:7" ht="18" customHeight="1">
      <c r="B19" s="269"/>
      <c r="C19" s="270"/>
      <c r="D19" s="270"/>
      <c r="E19" s="270"/>
      <c r="F19" s="270"/>
      <c r="G19" s="271"/>
    </row>
    <row r="20" spans="2:7" ht="18" customHeight="1">
      <c r="B20" s="269"/>
      <c r="C20" s="270"/>
      <c r="D20" s="270"/>
      <c r="E20" s="270"/>
      <c r="F20" s="270"/>
      <c r="G20" s="271"/>
    </row>
    <row r="21" spans="2:7" ht="18" customHeight="1">
      <c r="B21" s="269"/>
      <c r="C21" s="270"/>
      <c r="D21" s="270"/>
      <c r="E21" s="270"/>
      <c r="F21" s="270"/>
      <c r="G21" s="271"/>
    </row>
    <row r="22" spans="2:7" ht="18" customHeight="1">
      <c r="B22" s="269"/>
      <c r="C22" s="270"/>
      <c r="D22" s="270"/>
      <c r="E22" s="270"/>
      <c r="F22" s="270"/>
      <c r="G22" s="271"/>
    </row>
    <row r="23" spans="2:7" ht="18" customHeight="1">
      <c r="B23" s="272"/>
      <c r="C23" s="273"/>
      <c r="D23" s="273"/>
      <c r="E23" s="273"/>
      <c r="F23" s="273"/>
      <c r="G23" s="274"/>
    </row>
    <row r="24" spans="2:7" ht="18" customHeight="1">
      <c r="B24" s="1095" t="s">
        <v>10</v>
      </c>
      <c r="C24" s="1095"/>
      <c r="D24" s="1095"/>
      <c r="E24" s="1095"/>
      <c r="F24" s="1095"/>
      <c r="G24" s="1095"/>
    </row>
  </sheetData>
  <sheetProtection algorithmName="SHA-512" hashValue="f4ZFUD0U2CLgsjt17KhD3e31PcqOLjmxHrQnzGyoZuUgdJq2oyssYFx+myAL5vcK/gU5Qq990KNZx2VEDJ2apg==" saltValue="uClsE4yOmhZ+BNZ9LncDKA==" spinCount="100000" sheet="1" objects="1" scenarios="1"/>
  <mergeCells count="2">
    <mergeCell ref="B2:G2"/>
    <mergeCell ref="B24:G24"/>
  </mergeCells>
  <pageMargins left="0.70866141732283472" right="0.70866141732283472" top="0.74803149606299213" bottom="0.74803149606299213" header="0.31496062992125984" footer="0.31496062992125984"/>
  <pageSetup paperSize="125" scale="91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1" tint="0.249977111117893"/>
    <pageSetUpPr fitToPage="1"/>
  </sheetPr>
  <dimension ref="B1:K50"/>
  <sheetViews>
    <sheetView showZeros="0" zoomScale="90" zoomScaleNormal="90" workbookViewId="0">
      <selection activeCell="K30" sqref="K30"/>
    </sheetView>
  </sheetViews>
  <sheetFormatPr baseColWidth="10" defaultRowHeight="12.75"/>
  <cols>
    <col min="1" max="1" width="2.7109375" style="23" customWidth="1"/>
    <col min="2" max="2" width="23.85546875" style="23" customWidth="1"/>
    <col min="3" max="3" width="13.7109375" style="23" customWidth="1"/>
    <col min="4" max="4" width="13.42578125" style="23" customWidth="1"/>
    <col min="5" max="5" width="13" style="23" customWidth="1"/>
    <col min="6" max="6" width="13.140625" style="23" customWidth="1"/>
    <col min="7" max="7" width="13.85546875" style="23" customWidth="1"/>
    <col min="8" max="8" width="2.7109375" style="23" customWidth="1"/>
    <col min="9" max="16384" width="11.42578125" style="23"/>
  </cols>
  <sheetData>
    <row r="1" spans="2:11" s="22" customFormat="1" ht="12" customHeight="1" thickBot="1">
      <c r="B1" s="20"/>
      <c r="C1" s="21"/>
      <c r="D1" s="21"/>
      <c r="E1" s="21"/>
      <c r="F1" s="21"/>
      <c r="G1" s="21"/>
    </row>
    <row r="2" spans="2:11" ht="42" customHeight="1">
      <c r="B2" s="1092" t="s">
        <v>514</v>
      </c>
      <c r="C2" s="1093"/>
      <c r="D2" s="1093"/>
      <c r="E2" s="1093"/>
      <c r="F2" s="1093"/>
      <c r="G2" s="1094"/>
    </row>
    <row r="3" spans="2:11" ht="20.100000000000001" customHeight="1">
      <c r="B3" s="1086" t="s">
        <v>24</v>
      </c>
      <c r="C3" s="1086" t="s">
        <v>25</v>
      </c>
      <c r="D3" s="1086"/>
      <c r="E3" s="1086"/>
      <c r="F3" s="1086"/>
      <c r="G3" s="1086" t="s">
        <v>4</v>
      </c>
      <c r="K3" s="33"/>
    </row>
    <row r="4" spans="2:11" ht="20.100000000000001" customHeight="1">
      <c r="B4" s="1086"/>
      <c r="C4" s="54" t="s">
        <v>1</v>
      </c>
      <c r="D4" s="54" t="s">
        <v>2</v>
      </c>
      <c r="E4" s="54" t="s">
        <v>3</v>
      </c>
      <c r="F4" s="54" t="s">
        <v>26</v>
      </c>
      <c r="G4" s="1096"/>
      <c r="K4" s="33"/>
    </row>
    <row r="5" spans="2:11" ht="15" customHeight="1">
      <c r="B5" s="55" t="s">
        <v>27</v>
      </c>
      <c r="C5" s="56">
        <v>267.60746465999728</v>
      </c>
      <c r="D5" s="56">
        <v>78.453024259999992</v>
      </c>
      <c r="E5" s="56">
        <v>31.276810000000001</v>
      </c>
      <c r="F5" s="56">
        <v>61.031967492183448</v>
      </c>
      <c r="G5" s="38">
        <f>SUM(C5:F5)</f>
        <v>438.36926641218076</v>
      </c>
      <c r="K5" s="33"/>
    </row>
    <row r="6" spans="2:11" ht="15" customHeight="1">
      <c r="B6" s="57" t="s">
        <v>28</v>
      </c>
      <c r="C6" s="11">
        <v>149.41652992999997</v>
      </c>
      <c r="D6" s="11">
        <v>38.533190559999994</v>
      </c>
      <c r="E6" s="11">
        <v>45.980187000000001</v>
      </c>
      <c r="F6" s="11">
        <v>33.710960732957304</v>
      </c>
      <c r="G6" s="38">
        <f t="shared" ref="G6:G37" si="0">SUM(C6:F6)</f>
        <v>267.64086822295724</v>
      </c>
      <c r="K6" s="33"/>
    </row>
    <row r="7" spans="2:11" ht="15" customHeight="1">
      <c r="B7" s="55" t="s">
        <v>29</v>
      </c>
      <c r="C7" s="56">
        <v>123.99170999999996</v>
      </c>
      <c r="D7" s="56">
        <v>18.681798879999995</v>
      </c>
      <c r="E7" s="56">
        <v>5.3411612699999997</v>
      </c>
      <c r="F7" s="56">
        <v>136.59501131099037</v>
      </c>
      <c r="G7" s="38">
        <f t="shared" si="0"/>
        <v>284.60968146099032</v>
      </c>
      <c r="K7" s="33"/>
    </row>
    <row r="8" spans="2:11" ht="15" customHeight="1">
      <c r="B8" s="57" t="s">
        <v>30</v>
      </c>
      <c r="C8" s="11">
        <v>341.85092606000001</v>
      </c>
      <c r="D8" s="11">
        <v>160.97427753099998</v>
      </c>
      <c r="E8" s="11">
        <v>29.108645563</v>
      </c>
      <c r="F8" s="11">
        <v>27.943740745739245</v>
      </c>
      <c r="G8" s="38">
        <f t="shared" si="0"/>
        <v>559.87758989973918</v>
      </c>
      <c r="K8" s="33"/>
    </row>
    <row r="9" spans="2:11" ht="15" customHeight="1">
      <c r="B9" s="55" t="s">
        <v>31</v>
      </c>
      <c r="C9" s="56">
        <v>606.0045026759999</v>
      </c>
      <c r="D9" s="56">
        <v>333.23059762400004</v>
      </c>
      <c r="E9" s="56">
        <v>33.541675480000002</v>
      </c>
      <c r="F9" s="56">
        <v>101.20571492273946</v>
      </c>
      <c r="G9" s="38">
        <f t="shared" si="0"/>
        <v>1073.9824907027394</v>
      </c>
      <c r="K9" s="33"/>
    </row>
    <row r="10" spans="2:11" ht="15" customHeight="1">
      <c r="B10" s="57" t="s">
        <v>32</v>
      </c>
      <c r="C10" s="11">
        <v>570.98018410700001</v>
      </c>
      <c r="D10" s="11">
        <v>148.15941742000001</v>
      </c>
      <c r="E10" s="11">
        <v>143.84350262699999</v>
      </c>
      <c r="F10" s="11">
        <v>205.48785941636106</v>
      </c>
      <c r="G10" s="38">
        <f t="shared" si="0"/>
        <v>1068.4709635703612</v>
      </c>
      <c r="K10" s="33"/>
    </row>
    <row r="11" spans="2:11" ht="15" customHeight="1">
      <c r="B11" s="55" t="s">
        <v>33</v>
      </c>
      <c r="C11" s="56">
        <v>342.97188953</v>
      </c>
      <c r="D11" s="56">
        <v>115.89582711</v>
      </c>
      <c r="E11" s="56">
        <v>94.279435000000007</v>
      </c>
      <c r="F11" s="56">
        <v>144.52731164025124</v>
      </c>
      <c r="G11" s="38">
        <f t="shared" si="0"/>
        <v>697.6744632802513</v>
      </c>
    </row>
    <row r="12" spans="2:11" ht="15" customHeight="1">
      <c r="B12" s="57" t="s">
        <v>34</v>
      </c>
      <c r="C12" s="11">
        <v>148.79452349000005</v>
      </c>
      <c r="D12" s="11">
        <v>26.499540621600001</v>
      </c>
      <c r="E12" s="11">
        <v>24.481048945999998</v>
      </c>
      <c r="F12" s="11">
        <v>38.295830591698675</v>
      </c>
      <c r="G12" s="38">
        <f t="shared" si="0"/>
        <v>238.07094364929873</v>
      </c>
    </row>
    <row r="13" spans="2:11" ht="15" customHeight="1">
      <c r="B13" s="55" t="s">
        <v>35</v>
      </c>
      <c r="C13" s="56">
        <v>1627.8202248799998</v>
      </c>
      <c r="D13" s="56">
        <v>871.07547214519991</v>
      </c>
      <c r="E13" s="56">
        <v>368.29361699999998</v>
      </c>
      <c r="F13" s="56">
        <v>660.75517071471177</v>
      </c>
      <c r="G13" s="38">
        <f t="shared" si="0"/>
        <v>3527.9444847399113</v>
      </c>
    </row>
    <row r="14" spans="2:11" ht="15" customHeight="1">
      <c r="B14" s="57" t="s">
        <v>36</v>
      </c>
      <c r="C14" s="11">
        <v>503.21836130999986</v>
      </c>
      <c r="D14" s="11">
        <v>149.187746624</v>
      </c>
      <c r="E14" s="11">
        <v>98.202956094000001</v>
      </c>
      <c r="F14" s="11">
        <v>65.68110503825659</v>
      </c>
      <c r="G14" s="38">
        <f t="shared" si="0"/>
        <v>816.29016906625657</v>
      </c>
    </row>
    <row r="15" spans="2:11" ht="15" customHeight="1">
      <c r="B15" s="55" t="s">
        <v>37</v>
      </c>
      <c r="C15" s="56">
        <v>404.49182475999999</v>
      </c>
      <c r="D15" s="56">
        <v>127.24900612</v>
      </c>
      <c r="E15" s="56">
        <v>164.3067437</v>
      </c>
      <c r="F15" s="56">
        <v>352.24478779574412</v>
      </c>
      <c r="G15" s="38">
        <f t="shared" si="0"/>
        <v>1048.292362375744</v>
      </c>
    </row>
    <row r="16" spans="2:11" ht="15" customHeight="1">
      <c r="B16" s="57" t="s">
        <v>38</v>
      </c>
      <c r="C16" s="11">
        <v>1568.3541582092803</v>
      </c>
      <c r="D16" s="11">
        <v>587.00556957401864</v>
      </c>
      <c r="E16" s="11">
        <v>191.28661620499199</v>
      </c>
      <c r="F16" s="11">
        <v>196.48460646706442</v>
      </c>
      <c r="G16" s="38">
        <f t="shared" si="0"/>
        <v>2543.1309504553551</v>
      </c>
    </row>
    <row r="17" spans="2:7" ht="15" customHeight="1">
      <c r="B17" s="55" t="s">
        <v>39</v>
      </c>
      <c r="C17" s="56">
        <v>1011.4442968300001</v>
      </c>
      <c r="D17" s="56">
        <v>151.35205483999999</v>
      </c>
      <c r="E17" s="56">
        <v>64.627223420000007</v>
      </c>
      <c r="F17" s="56">
        <v>46.919540222700199</v>
      </c>
      <c r="G17" s="38">
        <f t="shared" si="0"/>
        <v>1274.3431153127003</v>
      </c>
    </row>
    <row r="18" spans="2:7" ht="15" customHeight="1">
      <c r="B18" s="57" t="s">
        <v>40</v>
      </c>
      <c r="C18" s="11">
        <v>877.6467033108072</v>
      </c>
      <c r="D18" s="11">
        <v>316.43085267844225</v>
      </c>
      <c r="E18" s="11">
        <v>191.58267085</v>
      </c>
      <c r="F18" s="11">
        <v>278.0593417663066</v>
      </c>
      <c r="G18" s="38">
        <f t="shared" si="0"/>
        <v>1663.7195686055561</v>
      </c>
    </row>
    <row r="19" spans="2:7" ht="15" customHeight="1">
      <c r="B19" s="55" t="s">
        <v>41</v>
      </c>
      <c r="C19" s="56">
        <v>1119.67803155</v>
      </c>
      <c r="D19" s="56">
        <v>483.94303143000002</v>
      </c>
      <c r="E19" s="56">
        <v>190.76542656999999</v>
      </c>
      <c r="F19" s="56">
        <v>318.26511978829353</v>
      </c>
      <c r="G19" s="38">
        <f t="shared" si="0"/>
        <v>2112.6516093382934</v>
      </c>
    </row>
    <row r="20" spans="2:7" ht="15" customHeight="1">
      <c r="B20" s="57" t="s">
        <v>42</v>
      </c>
      <c r="C20" s="11">
        <v>242.52919266000001</v>
      </c>
      <c r="D20" s="11">
        <v>21.6114046</v>
      </c>
      <c r="E20" s="11">
        <v>31.591848030000001</v>
      </c>
      <c r="F20" s="11">
        <v>72.848534777395116</v>
      </c>
      <c r="G20" s="38">
        <f t="shared" si="0"/>
        <v>368.5809800673951</v>
      </c>
    </row>
    <row r="21" spans="2:7" ht="15" customHeight="1">
      <c r="B21" s="55" t="s">
        <v>43</v>
      </c>
      <c r="C21" s="56">
        <v>419.36269946023998</v>
      </c>
      <c r="D21" s="56">
        <v>79.254788827759995</v>
      </c>
      <c r="E21" s="56">
        <v>34.434150119999998</v>
      </c>
      <c r="F21" s="56">
        <v>96.453329642342652</v>
      </c>
      <c r="G21" s="38">
        <f t="shared" si="0"/>
        <v>629.50496805034265</v>
      </c>
    </row>
    <row r="22" spans="2:7" ht="15" customHeight="1">
      <c r="B22" s="57" t="s">
        <v>44</v>
      </c>
      <c r="C22" s="11">
        <v>435.37739844999993</v>
      </c>
      <c r="D22" s="11">
        <v>124.60133685502672</v>
      </c>
      <c r="E22" s="11">
        <v>79.291242350000005</v>
      </c>
      <c r="F22" s="11">
        <v>62.820137539190192</v>
      </c>
      <c r="G22" s="38">
        <f t="shared" si="0"/>
        <v>702.09011519421688</v>
      </c>
    </row>
    <row r="23" spans="2:7" ht="15" customHeight="1">
      <c r="B23" s="55" t="s">
        <v>45</v>
      </c>
      <c r="C23" s="56">
        <v>619.10848076599996</v>
      </c>
      <c r="D23" s="56">
        <v>78.323502779999998</v>
      </c>
      <c r="E23" s="56">
        <v>162.50408920000001</v>
      </c>
      <c r="F23" s="56">
        <v>646.42793469732089</v>
      </c>
      <c r="G23" s="38">
        <f t="shared" si="0"/>
        <v>1506.364007443321</v>
      </c>
    </row>
    <row r="24" spans="2:7" ht="15" customHeight="1">
      <c r="B24" s="57" t="s">
        <v>46</v>
      </c>
      <c r="C24" s="11">
        <v>386.46679339627241</v>
      </c>
      <c r="D24" s="11">
        <v>84.235950679773566</v>
      </c>
      <c r="E24" s="11">
        <v>42.056748679999998</v>
      </c>
      <c r="F24" s="11">
        <v>20.069685628831696</v>
      </c>
      <c r="G24" s="38">
        <f t="shared" si="0"/>
        <v>532.82917838487776</v>
      </c>
    </row>
    <row r="25" spans="2:7" ht="15" customHeight="1">
      <c r="B25" s="55" t="s">
        <v>47</v>
      </c>
      <c r="C25" s="56">
        <v>697.90496370000005</v>
      </c>
      <c r="D25" s="56">
        <v>122.37045578999999</v>
      </c>
      <c r="E25" s="56">
        <v>255.00556478627431</v>
      </c>
      <c r="F25" s="56">
        <v>109.79592595414786</v>
      </c>
      <c r="G25" s="38">
        <f t="shared" si="0"/>
        <v>1185.0769102304223</v>
      </c>
    </row>
    <row r="26" spans="2:7" ht="15" customHeight="1">
      <c r="B26" s="57" t="s">
        <v>48</v>
      </c>
      <c r="C26" s="11">
        <v>390.98259909000001</v>
      </c>
      <c r="D26" s="11">
        <v>93.05354066999999</v>
      </c>
      <c r="E26" s="11">
        <v>113.14415471000001</v>
      </c>
      <c r="F26" s="11">
        <v>150.37466367203973</v>
      </c>
      <c r="G26" s="38">
        <f t="shared" si="0"/>
        <v>747.55495814203982</v>
      </c>
    </row>
    <row r="27" spans="2:7" ht="15" customHeight="1">
      <c r="B27" s="55" t="s">
        <v>49</v>
      </c>
      <c r="C27" s="56">
        <v>242.44107133399999</v>
      </c>
      <c r="D27" s="56">
        <v>76.032989129999976</v>
      </c>
      <c r="E27" s="56">
        <v>28.309318785999999</v>
      </c>
      <c r="F27" s="56">
        <v>103.65783480669764</v>
      </c>
      <c r="G27" s="38">
        <f t="shared" si="0"/>
        <v>450.44121405669762</v>
      </c>
    </row>
    <row r="28" spans="2:7" ht="15" customHeight="1">
      <c r="B28" s="57" t="s">
        <v>50</v>
      </c>
      <c r="C28" s="11">
        <v>463.94182854353102</v>
      </c>
      <c r="D28" s="11">
        <v>150.08267188068967</v>
      </c>
      <c r="E28" s="11">
        <v>216.73888133906507</v>
      </c>
      <c r="F28" s="11">
        <v>105.28494808233822</v>
      </c>
      <c r="G28" s="38">
        <f t="shared" si="0"/>
        <v>936.04832984562404</v>
      </c>
    </row>
    <row r="29" spans="2:7" ht="15" customHeight="1">
      <c r="B29" s="55" t="s">
        <v>51</v>
      </c>
      <c r="C29" s="56">
        <v>534.80212975000006</v>
      </c>
      <c r="D29" s="56">
        <v>237.06119016999997</v>
      </c>
      <c r="E29" s="56">
        <v>124.58906712</v>
      </c>
      <c r="F29" s="56">
        <v>93.113971822236351</v>
      </c>
      <c r="G29" s="38">
        <f t="shared" si="0"/>
        <v>989.56635886223648</v>
      </c>
    </row>
    <row r="30" spans="2:7" ht="15" customHeight="1">
      <c r="B30" s="57" t="s">
        <v>52</v>
      </c>
      <c r="C30" s="11">
        <v>329.86032512000003</v>
      </c>
      <c r="D30" s="11">
        <v>208.79584743700002</v>
      </c>
      <c r="E30" s="11">
        <v>76.15925424000001</v>
      </c>
      <c r="F30" s="11">
        <v>254.6427761658033</v>
      </c>
      <c r="G30" s="38">
        <f t="shared" si="0"/>
        <v>869.45820296280328</v>
      </c>
    </row>
    <row r="31" spans="2:7" ht="15" customHeight="1">
      <c r="B31" s="55" t="s">
        <v>53</v>
      </c>
      <c r="C31" s="56">
        <v>469.62917134300102</v>
      </c>
      <c r="D31" s="56">
        <v>99.11623435899898</v>
      </c>
      <c r="E31" s="56">
        <v>93.57018228199999</v>
      </c>
      <c r="F31" s="56">
        <v>49.963876594684479</v>
      </c>
      <c r="G31" s="38">
        <f t="shared" si="0"/>
        <v>712.2794645786845</v>
      </c>
    </row>
    <row r="32" spans="2:7" ht="15" customHeight="1">
      <c r="B32" s="57" t="s">
        <v>54</v>
      </c>
      <c r="C32" s="11">
        <v>447.51084342479993</v>
      </c>
      <c r="D32" s="11">
        <v>227.22789146920005</v>
      </c>
      <c r="E32" s="11">
        <v>59.013781030000004</v>
      </c>
      <c r="F32" s="11">
        <v>115.17202707148512</v>
      </c>
      <c r="G32" s="38">
        <f t="shared" si="0"/>
        <v>848.92454299548513</v>
      </c>
    </row>
    <row r="33" spans="2:9" ht="15" customHeight="1">
      <c r="B33" s="55" t="s">
        <v>55</v>
      </c>
      <c r="C33" s="56">
        <v>142.48083830000002</v>
      </c>
      <c r="D33" s="56">
        <v>62.147902139999999</v>
      </c>
      <c r="E33" s="56">
        <v>10.965080410000001</v>
      </c>
      <c r="F33" s="56">
        <v>15.707004236808777</v>
      </c>
      <c r="G33" s="38">
        <f t="shared" si="0"/>
        <v>231.3008250868088</v>
      </c>
    </row>
    <row r="34" spans="2:9" ht="15" customHeight="1">
      <c r="B34" s="57" t="s">
        <v>56</v>
      </c>
      <c r="C34" s="11">
        <v>627.55914780160003</v>
      </c>
      <c r="D34" s="11">
        <v>151.74506560000003</v>
      </c>
      <c r="E34" s="11">
        <v>43.079763610000001</v>
      </c>
      <c r="F34" s="11">
        <v>162.24966859323575</v>
      </c>
      <c r="G34" s="38">
        <f t="shared" si="0"/>
        <v>984.63364560483569</v>
      </c>
    </row>
    <row r="35" spans="2:9" ht="15" customHeight="1">
      <c r="B35" s="55" t="s">
        <v>57</v>
      </c>
      <c r="C35" s="56">
        <v>377.82317762000002</v>
      </c>
      <c r="D35" s="56">
        <v>72.63965494</v>
      </c>
      <c r="E35" s="56">
        <v>50.915815629999997</v>
      </c>
      <c r="F35" s="56">
        <v>74.776291535262857</v>
      </c>
      <c r="G35" s="38">
        <f t="shared" si="0"/>
        <v>576.15493972526292</v>
      </c>
    </row>
    <row r="36" spans="2:9" ht="15" customHeight="1">
      <c r="B36" s="57" t="s">
        <v>58</v>
      </c>
      <c r="C36" s="11">
        <v>311.20439747172418</v>
      </c>
      <c r="D36" s="11">
        <v>125.35979969206896</v>
      </c>
      <c r="E36" s="11">
        <v>150.11895962</v>
      </c>
      <c r="F36" s="11">
        <v>24.483883481857472</v>
      </c>
      <c r="G36" s="38">
        <f t="shared" si="0"/>
        <v>611.1670402656506</v>
      </c>
      <c r="I36" s="58"/>
    </row>
    <row r="37" spans="2:9" ht="15" customHeight="1">
      <c r="B37" s="55" t="s">
        <v>59</v>
      </c>
      <c r="C37" s="56">
        <v>3709.1432571400005</v>
      </c>
      <c r="D37" s="56">
        <v>0</v>
      </c>
      <c r="E37" s="56">
        <v>0</v>
      </c>
      <c r="F37" s="56">
        <v>0</v>
      </c>
      <c r="G37" s="38">
        <f t="shared" si="0"/>
        <v>3709.1432571400005</v>
      </c>
    </row>
    <row r="38" spans="2:9" ht="15" customHeight="1">
      <c r="B38" s="37" t="s">
        <v>4</v>
      </c>
      <c r="C38" s="38">
        <f>SUM(C5:C37)</f>
        <v>20512.399646674254</v>
      </c>
      <c r="D38" s="38">
        <f>SUM(D5:D37)</f>
        <v>5620.3316344387767</v>
      </c>
      <c r="E38" s="38">
        <f>SUM(E5:E37)</f>
        <v>3248.4056216683312</v>
      </c>
      <c r="F38" s="38">
        <f>SUM(F5:F37)</f>
        <v>4825.0505629476766</v>
      </c>
      <c r="G38" s="38">
        <f>SUM(G5:G37)</f>
        <v>34206.187465729039</v>
      </c>
      <c r="I38" s="58"/>
    </row>
    <row r="39" spans="2:9" ht="18" customHeight="1">
      <c r="B39" s="1083" t="s">
        <v>60</v>
      </c>
      <c r="C39" s="1083"/>
      <c r="D39" s="1083"/>
      <c r="E39" s="1083"/>
      <c r="F39" s="1083"/>
      <c r="G39" s="1083"/>
    </row>
    <row r="40" spans="2:9" ht="29.25" customHeight="1">
      <c r="C40" s="663"/>
      <c r="D40" s="663"/>
      <c r="E40" s="663"/>
      <c r="F40" s="663"/>
      <c r="G40" s="663"/>
    </row>
    <row r="41" spans="2:9">
      <c r="C41" s="53"/>
      <c r="D41" s="53"/>
      <c r="E41" s="53"/>
      <c r="F41" s="53"/>
    </row>
    <row r="42" spans="2:9">
      <c r="B42" s="32"/>
    </row>
    <row r="46" spans="2:9" ht="15" customHeight="1"/>
    <row r="48" spans="2:9" ht="12" customHeight="1"/>
    <row r="49" spans="3:6">
      <c r="C49" s="59"/>
      <c r="D49" s="59"/>
      <c r="E49" s="59"/>
      <c r="F49" s="59"/>
    </row>
    <row r="50" spans="3:6">
      <c r="C50" s="53"/>
      <c r="D50" s="53"/>
      <c r="E50" s="53"/>
      <c r="F50" s="53"/>
    </row>
  </sheetData>
  <sheetProtection algorithmName="SHA-512" hashValue="KkemvsTyFWrg5PYgtPXhbN28U708bB4Na+P4fSl/Wg4262mKHEEHs/CVS37K149mmLzDJaAVlCboP0r0d5/mTg==" saltValue="8WBJGpx017DIR/U/A1xxIw==" spinCount="100000" sheet="1" objects="1" scenarios="1"/>
  <mergeCells count="5">
    <mergeCell ref="B2:G2"/>
    <mergeCell ref="B3:B4"/>
    <mergeCell ref="C3:F3"/>
    <mergeCell ref="G3:G4"/>
    <mergeCell ref="B39:G39"/>
  </mergeCells>
  <printOptions horizontalCentered="1"/>
  <pageMargins left="0.39370078740157483" right="0.39370078740157483" top="0.59055118110236227" bottom="0.59055118110236227" header="0.39370078740157483" footer="0.39370078740157483"/>
  <pageSetup paperSize="12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1" tint="0.249977111117893"/>
    <pageSetUpPr fitToPage="1"/>
  </sheetPr>
  <dimension ref="B1:L49"/>
  <sheetViews>
    <sheetView showZeros="0" zoomScale="80" zoomScaleNormal="80" workbookViewId="0">
      <selection activeCell="K30" sqref="K30"/>
    </sheetView>
  </sheetViews>
  <sheetFormatPr baseColWidth="10" defaultRowHeight="12.75"/>
  <cols>
    <col min="1" max="1" width="2.7109375" style="23" customWidth="1"/>
    <col min="2" max="2" width="21.42578125" style="23" customWidth="1"/>
    <col min="3" max="7" width="14.5703125" style="23" customWidth="1"/>
    <col min="8" max="8" width="16.7109375" style="23" customWidth="1"/>
    <col min="9" max="9" width="2.7109375" style="23" customWidth="1"/>
    <col min="10" max="16384" width="11.42578125" style="23"/>
  </cols>
  <sheetData>
    <row r="1" spans="2:12" s="22" customFormat="1" ht="12" customHeight="1" thickBot="1">
      <c r="B1" s="20"/>
      <c r="C1" s="21"/>
      <c r="D1" s="21"/>
      <c r="E1" s="21"/>
      <c r="F1" s="21"/>
      <c r="G1" s="21"/>
      <c r="H1" s="21"/>
    </row>
    <row r="2" spans="2:12" ht="42" customHeight="1">
      <c r="B2" s="1092" t="s">
        <v>515</v>
      </c>
      <c r="C2" s="1093"/>
      <c r="D2" s="1093"/>
      <c r="E2" s="1093"/>
      <c r="F2" s="1093"/>
      <c r="G2" s="1093"/>
      <c r="H2" s="1093"/>
    </row>
    <row r="3" spans="2:12" s="60" customFormat="1" ht="23.25" customHeight="1">
      <c r="B3" s="1086" t="s">
        <v>24</v>
      </c>
      <c r="C3" s="1097" t="s">
        <v>61</v>
      </c>
      <c r="D3" s="1097"/>
      <c r="E3" s="1097"/>
      <c r="F3" s="1097"/>
      <c r="G3" s="1097"/>
      <c r="H3" s="1086" t="s">
        <v>4</v>
      </c>
    </row>
    <row r="4" spans="2:12" s="60" customFormat="1" ht="33.75" customHeight="1">
      <c r="B4" s="1086"/>
      <c r="C4" s="54" t="s">
        <v>12</v>
      </c>
      <c r="D4" s="54" t="s">
        <v>13</v>
      </c>
      <c r="E4" s="54" t="s">
        <v>14</v>
      </c>
      <c r="F4" s="54" t="s">
        <v>15</v>
      </c>
      <c r="G4" s="54" t="s">
        <v>26</v>
      </c>
      <c r="H4" s="1096"/>
    </row>
    <row r="5" spans="2:12" s="60" customFormat="1" ht="20.100000000000001" customHeight="1">
      <c r="B5" s="55" t="s">
        <v>27</v>
      </c>
      <c r="C5" s="56">
        <f>+'[3]POR PROGRAMA'!AA11/1000000</f>
        <v>83.787065220779482</v>
      </c>
      <c r="D5" s="56">
        <f>+'[3]POR PROGRAMA'!AB11/1000000</f>
        <v>46.499077193215989</v>
      </c>
      <c r="E5" s="56">
        <f>+'[3]POR PROGRAMA'!AC11/1000000</f>
        <v>201.06413538748532</v>
      </c>
      <c r="F5" s="56">
        <f>+'[3]POR PROGRAMA'!AD11/1000000</f>
        <v>53.898037784486412</v>
      </c>
      <c r="G5" s="56">
        <f>+'[3]POR PROGRAMA'!AE11/1000000</f>
        <v>53.120950826213537</v>
      </c>
      <c r="H5" s="38">
        <f>SUM(C5:G5)</f>
        <v>438.36926641218071</v>
      </c>
    </row>
    <row r="6" spans="2:12" s="60" customFormat="1" ht="20.100000000000001" customHeight="1">
      <c r="B6" s="57" t="s">
        <v>28</v>
      </c>
      <c r="C6" s="11">
        <f>+'[3]POR PROGRAMA'!AA12/1000000</f>
        <v>82.893972230170334</v>
      </c>
      <c r="D6" s="11">
        <f>+'[3]POR PROGRAMA'!AB12/1000000</f>
        <v>24.57097298676242</v>
      </c>
      <c r="E6" s="11">
        <f>+'[3]POR PROGRAMA'!AC12/1000000</f>
        <v>27.879825655777395</v>
      </c>
      <c r="F6" s="11">
        <f>+'[3]POR PROGRAMA'!AD12/1000000</f>
        <v>113.79096973751864</v>
      </c>
      <c r="G6" s="11">
        <f>+'[3]POR PROGRAMA'!AE12/1000000</f>
        <v>18.505127612728497</v>
      </c>
      <c r="H6" s="38">
        <f t="shared" ref="H6:H36" si="0">SUM(C6:G6)</f>
        <v>267.64086822295729</v>
      </c>
    </row>
    <row r="7" spans="2:12" s="60" customFormat="1" ht="20.100000000000001" customHeight="1">
      <c r="B7" s="55" t="s">
        <v>29</v>
      </c>
      <c r="C7" s="56">
        <f>+'[3]POR PROGRAMA'!AA13/1000000</f>
        <v>135.63344813138659</v>
      </c>
      <c r="D7" s="56">
        <f>+'[3]POR PROGRAMA'!AB13/1000000</f>
        <v>97.551571016213416</v>
      </c>
      <c r="E7" s="56">
        <f>+'[3]POR PROGRAMA'!AC13/1000000</f>
        <v>29.756082684110694</v>
      </c>
      <c r="F7" s="56">
        <f>+'[3]POR PROGRAMA'!AD13/1000000</f>
        <v>20.000872095910804</v>
      </c>
      <c r="G7" s="56">
        <f>+'[3]POR PROGRAMA'!AE13/1000000</f>
        <v>1.6677075333688907</v>
      </c>
      <c r="H7" s="38">
        <f t="shared" si="0"/>
        <v>284.60968146099037</v>
      </c>
      <c r="L7" s="61"/>
    </row>
    <row r="8" spans="2:12" s="60" customFormat="1" ht="20.100000000000001" customHeight="1">
      <c r="B8" s="57" t="s">
        <v>30</v>
      </c>
      <c r="C8" s="11">
        <f>+'[3]POR PROGRAMA'!AA14/1000000</f>
        <v>149.11147120789136</v>
      </c>
      <c r="D8" s="11">
        <f>+'[3]POR PROGRAMA'!AB14/1000000</f>
        <v>21.947566080847896</v>
      </c>
      <c r="E8" s="11">
        <f>+'[3]POR PROGRAMA'!AC14/1000000</f>
        <v>28.617543069999996</v>
      </c>
      <c r="F8" s="11">
        <f>+'[3]POR PROGRAMA'!AD14/1000000</f>
        <v>43.773269090000007</v>
      </c>
      <c r="G8" s="11">
        <f>+'[3]POR PROGRAMA'!AE14/1000000</f>
        <v>316.42774045099998</v>
      </c>
      <c r="H8" s="38">
        <f t="shared" si="0"/>
        <v>559.87758989973929</v>
      </c>
      <c r="L8" s="61"/>
    </row>
    <row r="9" spans="2:12" s="60" customFormat="1" ht="20.100000000000001" customHeight="1">
      <c r="B9" s="55" t="s">
        <v>31</v>
      </c>
      <c r="C9" s="56">
        <f>+'[3]POR PROGRAMA'!AA15/1000000</f>
        <v>536.48951391539276</v>
      </c>
      <c r="D9" s="56">
        <f>+'[3]POR PROGRAMA'!AB15/1000000</f>
        <v>186.39429000264664</v>
      </c>
      <c r="E9" s="56">
        <f>+'[3]POR PROGRAMA'!AC15/1000000</f>
        <v>267.57322847282052</v>
      </c>
      <c r="F9" s="56">
        <f>+'[3]POR PROGRAMA'!AD15/1000000</f>
        <v>64.08449240294982</v>
      </c>
      <c r="G9" s="56">
        <f>+'[3]POR PROGRAMA'!AE15/1000000</f>
        <v>19.440965908929513</v>
      </c>
      <c r="H9" s="38">
        <f>SUM(C9:G9)</f>
        <v>1073.9824907027391</v>
      </c>
      <c r="L9" s="33"/>
    </row>
    <row r="10" spans="2:12" s="60" customFormat="1" ht="20.100000000000001" customHeight="1">
      <c r="B10" s="57" t="s">
        <v>32</v>
      </c>
      <c r="C10" s="11">
        <f>+'[3]POR PROGRAMA'!AA16/1000000</f>
        <v>439.84298245771134</v>
      </c>
      <c r="D10" s="11">
        <f>+'[3]POR PROGRAMA'!AB16/1000000</f>
        <v>304.64861922081747</v>
      </c>
      <c r="E10" s="11">
        <f>+'[3]POR PROGRAMA'!AC16/1000000</f>
        <v>116.23814549434719</v>
      </c>
      <c r="F10" s="11">
        <f>+'[3]POR PROGRAMA'!AD16/1000000</f>
        <v>191.66389893565278</v>
      </c>
      <c r="G10" s="11">
        <f>+'[3]POR PROGRAMA'!AE16/1000000</f>
        <v>16.077317461832195</v>
      </c>
      <c r="H10" s="38">
        <f>SUM(C10:G10)</f>
        <v>1068.4709635703612</v>
      </c>
      <c r="L10" s="33"/>
    </row>
    <row r="11" spans="2:12" s="60" customFormat="1" ht="20.100000000000001" customHeight="1">
      <c r="B11" s="55" t="s">
        <v>33</v>
      </c>
      <c r="C11" s="56">
        <f>+'[3]POR PROGRAMA'!AA17/1000000</f>
        <v>199.86228955036421</v>
      </c>
      <c r="D11" s="56">
        <f>+'[3]POR PROGRAMA'!AB17/1000000</f>
        <v>97.802183690364259</v>
      </c>
      <c r="E11" s="56">
        <f>+'[3]POR PROGRAMA'!AC17/1000000</f>
        <v>35.513375439585332</v>
      </c>
      <c r="F11" s="56">
        <f>+'[3]POR PROGRAMA'!AD17/1000000</f>
        <v>222.12579870216348</v>
      </c>
      <c r="G11" s="56">
        <f>+'[3]POR PROGRAMA'!AE17/1000000</f>
        <v>142.37081589777395</v>
      </c>
      <c r="H11" s="38">
        <f t="shared" si="0"/>
        <v>697.67446328025119</v>
      </c>
      <c r="L11" s="33"/>
    </row>
    <row r="12" spans="2:12" s="60" customFormat="1" ht="20.100000000000001" customHeight="1">
      <c r="B12" s="57" t="s">
        <v>34</v>
      </c>
      <c r="C12" s="11">
        <f>+'[3]POR PROGRAMA'!AA18/1000000</f>
        <v>105.62531244917176</v>
      </c>
      <c r="D12" s="11">
        <f>+'[3]POR PROGRAMA'!AB18/1000000</f>
        <v>93.231526251761835</v>
      </c>
      <c r="E12" s="11">
        <f>+'[3]POR PROGRAMA'!AC18/1000000</f>
        <v>9.0873374800000004</v>
      </c>
      <c r="F12" s="11">
        <f>+'[3]POR PROGRAMA'!AD18/1000000</f>
        <v>9.8106399999999994</v>
      </c>
      <c r="G12" s="11">
        <f>+'[3]POR PROGRAMA'!AE18/1000000</f>
        <v>20.316127468365124</v>
      </c>
      <c r="H12" s="38">
        <f t="shared" si="0"/>
        <v>238.07094364929873</v>
      </c>
      <c r="L12" s="33"/>
    </row>
    <row r="13" spans="2:12" s="60" customFormat="1" ht="20.100000000000001" customHeight="1">
      <c r="B13" s="55" t="s">
        <v>35</v>
      </c>
      <c r="C13" s="56">
        <f>+'[3]POR PROGRAMA'!AA19/1000000</f>
        <v>232.01363068112988</v>
      </c>
      <c r="D13" s="56">
        <f>+'[3]POR PROGRAMA'!AB19/1000000</f>
        <v>339.20154831358195</v>
      </c>
      <c r="E13" s="56">
        <f>+'[3]POR PROGRAMA'!AC19/1000000</f>
        <v>1398.4340942151541</v>
      </c>
      <c r="F13" s="56">
        <f>+'[3]POR PROGRAMA'!AD19/1000000</f>
        <v>1409.9297091200458</v>
      </c>
      <c r="G13" s="56">
        <f>+'[3]POR PROGRAMA'!AE19/1000000</f>
        <v>148.36550240999998</v>
      </c>
      <c r="H13" s="38">
        <f t="shared" si="0"/>
        <v>3527.9444847399118</v>
      </c>
      <c r="L13" s="33"/>
    </row>
    <row r="14" spans="2:12" s="60" customFormat="1" ht="20.100000000000001" customHeight="1">
      <c r="B14" s="57" t="s">
        <v>36</v>
      </c>
      <c r="C14" s="11">
        <f>+'[3]POR PROGRAMA'!AA20/1000000</f>
        <v>369.06595861996294</v>
      </c>
      <c r="D14" s="11">
        <f>+'[3]POR PROGRAMA'!AB20/1000000</f>
        <v>259.86684228576195</v>
      </c>
      <c r="E14" s="11">
        <f>+'[3]POR PROGRAMA'!AC20/1000000</f>
        <v>100.33841635850469</v>
      </c>
      <c r="F14" s="11">
        <f>+'[3]POR PROGRAMA'!AD20/1000000</f>
        <v>49.59833423439531</v>
      </c>
      <c r="G14" s="11">
        <f>+'[3]POR PROGRAMA'!AE20/1000000</f>
        <v>37.420617567631751</v>
      </c>
      <c r="H14" s="38">
        <f t="shared" si="0"/>
        <v>816.29016906625668</v>
      </c>
      <c r="L14" s="33"/>
    </row>
    <row r="15" spans="2:12" s="60" customFormat="1" ht="20.100000000000001" customHeight="1">
      <c r="B15" s="55" t="s">
        <v>37</v>
      </c>
      <c r="C15" s="56">
        <f>+'[3]POR PROGRAMA'!AA21/1000000</f>
        <v>255.39270921014909</v>
      </c>
      <c r="D15" s="56">
        <f>+'[3]POR PROGRAMA'!AB21/1000000</f>
        <v>332.41627550975329</v>
      </c>
      <c r="E15" s="56">
        <f>+'[3]POR PROGRAMA'!AC21/1000000</f>
        <v>183.41222375336091</v>
      </c>
      <c r="F15" s="56">
        <f>+'[3]POR PROGRAMA'!AD21/1000000</f>
        <v>247.691775493497</v>
      </c>
      <c r="G15" s="56">
        <f>+'[3]POR PROGRAMA'!AE21/1000000</f>
        <v>29.379378408983815</v>
      </c>
      <c r="H15" s="38">
        <f t="shared" si="0"/>
        <v>1048.292362375744</v>
      </c>
      <c r="L15" s="33"/>
    </row>
    <row r="16" spans="2:12" s="60" customFormat="1" ht="20.100000000000001" customHeight="1">
      <c r="B16" s="57" t="s">
        <v>38</v>
      </c>
      <c r="C16" s="11">
        <f>+'[3]POR PROGRAMA'!AA22/1000000</f>
        <v>985.45439056614964</v>
      </c>
      <c r="D16" s="11">
        <f>+'[3]POR PROGRAMA'!AB22/1000000</f>
        <v>528.91174436117524</v>
      </c>
      <c r="E16" s="11">
        <f>+'[3]POR PROGRAMA'!AC22/1000000</f>
        <v>232.90858825088432</v>
      </c>
      <c r="F16" s="11">
        <f>+'[3]POR PROGRAMA'!AD22/1000000</f>
        <v>663.22514645514605</v>
      </c>
      <c r="G16" s="11">
        <f>+'[3]POR PROGRAMA'!AE22/1000000</f>
        <v>132.631080822</v>
      </c>
      <c r="H16" s="38">
        <f t="shared" si="0"/>
        <v>2543.1309504553551</v>
      </c>
      <c r="L16" s="33"/>
    </row>
    <row r="17" spans="2:12" s="60" customFormat="1" ht="20.100000000000001" customHeight="1">
      <c r="B17" s="55" t="s">
        <v>39</v>
      </c>
      <c r="C17" s="56">
        <f>+'[3]POR PROGRAMA'!AA23/1000000</f>
        <v>469.83236233601053</v>
      </c>
      <c r="D17" s="56">
        <f>+'[3]POR PROGRAMA'!AB23/1000000</f>
        <v>358.94716058447608</v>
      </c>
      <c r="E17" s="56">
        <f>+'[3]POR PROGRAMA'!AC23/1000000</f>
        <v>181.18197052469441</v>
      </c>
      <c r="F17" s="56">
        <f>+'[3]POR PROGRAMA'!AD23/1000000</f>
        <v>221.18667387751924</v>
      </c>
      <c r="G17" s="56">
        <f>+'[3]POR PROGRAMA'!AE23/1000000</f>
        <v>43.194947990000003</v>
      </c>
      <c r="H17" s="38">
        <f t="shared" si="0"/>
        <v>1274.3431153127003</v>
      </c>
      <c r="L17" s="61"/>
    </row>
    <row r="18" spans="2:12" s="60" customFormat="1" ht="20.100000000000001" customHeight="1">
      <c r="B18" s="57" t="s">
        <v>40</v>
      </c>
      <c r="C18" s="11">
        <f>+'[3]POR PROGRAMA'!AA24/1000000</f>
        <v>238.42081423332766</v>
      </c>
      <c r="D18" s="11">
        <f>+'[3]POR PROGRAMA'!AB24/1000000</f>
        <v>373.63351610399826</v>
      </c>
      <c r="E18" s="11">
        <f>+'[3]POR PROGRAMA'!AC24/1000000</f>
        <v>282.60322918543619</v>
      </c>
      <c r="F18" s="11">
        <f>+'[3]POR PROGRAMA'!AD24/1000000</f>
        <v>757.17571182279403</v>
      </c>
      <c r="G18" s="11">
        <f>+'[3]POR PROGRAMA'!AE24/1000000</f>
        <v>11.886297259999999</v>
      </c>
      <c r="H18" s="38">
        <f t="shared" si="0"/>
        <v>1663.7195686055561</v>
      </c>
      <c r="L18" s="61"/>
    </row>
    <row r="19" spans="2:12" s="60" customFormat="1" ht="20.100000000000001" customHeight="1">
      <c r="B19" s="55" t="s">
        <v>41</v>
      </c>
      <c r="C19" s="56">
        <f>+'[3]POR PROGRAMA'!AA25/1000000</f>
        <v>438.13782919612123</v>
      </c>
      <c r="D19" s="56">
        <f>+'[3]POR PROGRAMA'!AB25/1000000</f>
        <v>582.61146714121867</v>
      </c>
      <c r="E19" s="56">
        <f>+'[3]POR PROGRAMA'!AC25/1000000</f>
        <v>359.85953412509912</v>
      </c>
      <c r="F19" s="56">
        <f>+'[3]POR PROGRAMA'!AD25/1000000</f>
        <v>669.0666162063161</v>
      </c>
      <c r="G19" s="56">
        <f>+'[3]POR PROGRAMA'!AE25/1000000</f>
        <v>62.976162669538546</v>
      </c>
      <c r="H19" s="38">
        <f t="shared" si="0"/>
        <v>2112.6516093382938</v>
      </c>
      <c r="L19" s="61"/>
    </row>
    <row r="20" spans="2:12" s="60" customFormat="1" ht="20.100000000000001" customHeight="1">
      <c r="B20" s="57" t="s">
        <v>42</v>
      </c>
      <c r="C20" s="11">
        <f>+'[3]POR PROGRAMA'!AA26/1000000</f>
        <v>209.85539244921489</v>
      </c>
      <c r="D20" s="11">
        <f>+'[3]POR PROGRAMA'!AB26/1000000</f>
        <v>109.23520125566337</v>
      </c>
      <c r="E20" s="11">
        <f>+'[3]POR PROGRAMA'!AC26/1000000</f>
        <v>8.6318550548236157</v>
      </c>
      <c r="F20" s="11">
        <f>+'[3]POR PROGRAMA'!AD26/1000000</f>
        <v>30.024845281137409</v>
      </c>
      <c r="G20" s="11">
        <f>+'[3]POR PROGRAMA'!AE26/1000000</f>
        <v>10.833686026555796</v>
      </c>
      <c r="H20" s="38">
        <f t="shared" si="0"/>
        <v>368.5809800673951</v>
      </c>
      <c r="L20" s="61"/>
    </row>
    <row r="21" spans="2:12" s="60" customFormat="1" ht="20.100000000000001" customHeight="1">
      <c r="B21" s="55" t="s">
        <v>43</v>
      </c>
      <c r="C21" s="56">
        <f>+'[3]POR PROGRAMA'!AA27/1000000</f>
        <v>232.43849980280072</v>
      </c>
      <c r="D21" s="56">
        <f>+'[3]POR PROGRAMA'!AB27/1000000</f>
        <v>192.64144368607697</v>
      </c>
      <c r="E21" s="56">
        <f>+'[3]POR PROGRAMA'!AC27/1000000</f>
        <v>84.019963415783138</v>
      </c>
      <c r="F21" s="56">
        <f>+'[3]POR PROGRAMA'!AD27/1000000</f>
        <v>94.707842952216836</v>
      </c>
      <c r="G21" s="56">
        <f>+'[3]POR PROGRAMA'!AE27/1000000</f>
        <v>25.697218193464963</v>
      </c>
      <c r="H21" s="38">
        <f t="shared" si="0"/>
        <v>629.50496805034265</v>
      </c>
      <c r="L21" s="61"/>
    </row>
    <row r="22" spans="2:12" s="60" customFormat="1" ht="20.100000000000001" customHeight="1">
      <c r="B22" s="57" t="s">
        <v>44</v>
      </c>
      <c r="C22" s="11">
        <f>+'[3]POR PROGRAMA'!AA28/1000000</f>
        <v>373.96558415949977</v>
      </c>
      <c r="D22" s="11">
        <f>+'[3]POR PROGRAMA'!AB28/1000000</f>
        <v>157.36647241926204</v>
      </c>
      <c r="E22" s="11">
        <f>+'[3]POR PROGRAMA'!AC28/1000000</f>
        <v>139.79514681999999</v>
      </c>
      <c r="F22" s="11">
        <f>+'[3]POR PROGRAMA'!AD28/1000000</f>
        <v>6.459830441919193</v>
      </c>
      <c r="G22" s="11">
        <f>+'[3]POR PROGRAMA'!AE28/1000000</f>
        <v>24.503081353535883</v>
      </c>
      <c r="H22" s="38">
        <f t="shared" si="0"/>
        <v>702.09011519421688</v>
      </c>
      <c r="L22" s="61"/>
    </row>
    <row r="23" spans="2:12" s="60" customFormat="1" ht="20.100000000000001" customHeight="1">
      <c r="B23" s="55" t="s">
        <v>45</v>
      </c>
      <c r="C23" s="56">
        <f>+'[3]POR PROGRAMA'!AA29/1000000</f>
        <v>549.24541801354633</v>
      </c>
      <c r="D23" s="56">
        <f>+'[3]POR PROGRAMA'!AB29/1000000</f>
        <v>245.08750345277053</v>
      </c>
      <c r="E23" s="56">
        <f>+'[3]POR PROGRAMA'!AC29/1000000</f>
        <v>247.01848752007504</v>
      </c>
      <c r="F23" s="56">
        <f>+'[3]POR PROGRAMA'!AD29/1000000</f>
        <v>336.59618587692904</v>
      </c>
      <c r="G23" s="56">
        <f>+'[3]POR PROGRAMA'!AE29/1000000</f>
        <v>128.41641258000001</v>
      </c>
      <c r="H23" s="38">
        <f t="shared" si="0"/>
        <v>1506.364007443321</v>
      </c>
      <c r="L23" s="61"/>
    </row>
    <row r="24" spans="2:12" s="60" customFormat="1" ht="20.100000000000001" customHeight="1">
      <c r="B24" s="57" t="s">
        <v>46</v>
      </c>
      <c r="C24" s="11">
        <f>+'[3]POR PROGRAMA'!AA30/1000000</f>
        <v>211.0341792976038</v>
      </c>
      <c r="D24" s="11">
        <f>+'[3]POR PROGRAMA'!AB30/1000000</f>
        <v>192.43240388636406</v>
      </c>
      <c r="E24" s="11">
        <f>+'[3]POR PROGRAMA'!AC30/1000000</f>
        <v>41.238119075667299</v>
      </c>
      <c r="F24" s="11">
        <f>+'[3]POR PROGRAMA'!AD30/1000000</f>
        <v>56.131250381601006</v>
      </c>
      <c r="G24" s="11">
        <f>+'[3]POR PROGRAMA'!AE30/1000000</f>
        <v>31.993225743641563</v>
      </c>
      <c r="H24" s="38">
        <f t="shared" si="0"/>
        <v>532.82917838487776</v>
      </c>
      <c r="L24" s="61"/>
    </row>
    <row r="25" spans="2:12" s="60" customFormat="1" ht="20.100000000000001" customHeight="1">
      <c r="B25" s="55" t="s">
        <v>47</v>
      </c>
      <c r="C25" s="56">
        <f>+'[3]POR PROGRAMA'!AA31/1000000</f>
        <v>439.99817054327116</v>
      </c>
      <c r="D25" s="56">
        <f>+'[3]POR PROGRAMA'!AB31/1000000</f>
        <v>406.19378268210568</v>
      </c>
      <c r="E25" s="56">
        <f>+'[3]POR PROGRAMA'!AC31/1000000</f>
        <v>81.864240423458426</v>
      </c>
      <c r="F25" s="56">
        <f>+'[3]POR PROGRAMA'!AD31/1000000</f>
        <v>85.925573289862669</v>
      </c>
      <c r="G25" s="56">
        <f>+'[3]POR PROGRAMA'!AE31/1000000</f>
        <v>171.09514329172421</v>
      </c>
      <c r="H25" s="38">
        <f t="shared" si="0"/>
        <v>1185.0769102304223</v>
      </c>
    </row>
    <row r="26" spans="2:12" s="60" customFormat="1" ht="20.100000000000001" customHeight="1">
      <c r="B26" s="57" t="s">
        <v>48</v>
      </c>
      <c r="C26" s="11">
        <f>+'[3]POR PROGRAMA'!AA32/1000000</f>
        <v>378.80078993939094</v>
      </c>
      <c r="D26" s="11">
        <f>+'[3]POR PROGRAMA'!AB32/1000000</f>
        <v>214.4116902220232</v>
      </c>
      <c r="E26" s="11">
        <f>+'[3]POR PROGRAMA'!AC32/1000000</f>
        <v>94.446220886867366</v>
      </c>
      <c r="F26" s="11">
        <f>+'[3]POR PROGRAMA'!AD32/1000000</f>
        <v>59.333940516427901</v>
      </c>
      <c r="G26" s="11">
        <f>+'[3]POR PROGRAMA'!AE32/1000000</f>
        <v>0.56231657733028173</v>
      </c>
      <c r="H26" s="38">
        <f t="shared" si="0"/>
        <v>747.55495814203971</v>
      </c>
    </row>
    <row r="27" spans="2:12" s="60" customFormat="1" ht="20.100000000000001" customHeight="1">
      <c r="B27" s="55" t="s">
        <v>49</v>
      </c>
      <c r="C27" s="56">
        <f>+'[3]POR PROGRAMA'!AA33/1000000</f>
        <v>186.36881705279069</v>
      </c>
      <c r="D27" s="56">
        <f>+'[3]POR PROGRAMA'!AB33/1000000</f>
        <v>129.76244313390697</v>
      </c>
      <c r="E27" s="56">
        <f>+'[3]POR PROGRAMA'!AC33/1000000</f>
        <v>51.305771478882448</v>
      </c>
      <c r="F27" s="56">
        <f>+'[3]POR PROGRAMA'!AD33/1000000</f>
        <v>17.257598931117546</v>
      </c>
      <c r="G27" s="56">
        <f>+'[3]POR PROGRAMA'!AE33/1000000</f>
        <v>65.746583459999997</v>
      </c>
      <c r="H27" s="38">
        <f t="shared" si="0"/>
        <v>450.44121405669767</v>
      </c>
    </row>
    <row r="28" spans="2:12" s="60" customFormat="1" ht="20.100000000000001" customHeight="1">
      <c r="B28" s="57" t="s">
        <v>50</v>
      </c>
      <c r="C28" s="11">
        <f>+'[3]POR PROGRAMA'!AA34/1000000</f>
        <v>414.66831598972482</v>
      </c>
      <c r="D28" s="11">
        <f>+'[3]POR PROGRAMA'!AB34/1000000</f>
        <v>282.21861707982526</v>
      </c>
      <c r="E28" s="11">
        <f>+'[3]POR PROGRAMA'!AC34/1000000</f>
        <v>102.25716021539728</v>
      </c>
      <c r="F28" s="11">
        <f>+'[3]POR PROGRAMA'!AD34/1000000</f>
        <v>102.33537941591801</v>
      </c>
      <c r="G28" s="11">
        <f>+'[3]POR PROGRAMA'!AE34/1000000</f>
        <v>34.568857144758617</v>
      </c>
      <c r="H28" s="38">
        <f t="shared" si="0"/>
        <v>936.04832984562393</v>
      </c>
    </row>
    <row r="29" spans="2:12" s="60" customFormat="1" ht="20.100000000000001" customHeight="1">
      <c r="B29" s="55" t="s">
        <v>51</v>
      </c>
      <c r="C29" s="56">
        <f>+'[3]POR PROGRAMA'!AA35/1000000</f>
        <v>257.07862441043926</v>
      </c>
      <c r="D29" s="56">
        <f>+'[3]POR PROGRAMA'!AB35/1000000</f>
        <v>320.09069765290678</v>
      </c>
      <c r="E29" s="56">
        <f>+'[3]POR PROGRAMA'!AC35/1000000</f>
        <v>185.81478259234839</v>
      </c>
      <c r="F29" s="56">
        <f>+'[3]POR PROGRAMA'!AD35/1000000</f>
        <v>214.30632673654188</v>
      </c>
      <c r="G29" s="56">
        <f>+'[3]POR PROGRAMA'!AE35/1000000</f>
        <v>12.275927470000001</v>
      </c>
      <c r="H29" s="38">
        <f t="shared" si="0"/>
        <v>989.56635886223637</v>
      </c>
    </row>
    <row r="30" spans="2:12" s="60" customFormat="1" ht="20.100000000000001" customHeight="1">
      <c r="B30" s="57" t="s">
        <v>52</v>
      </c>
      <c r="C30" s="11">
        <f>+'[3]POR PROGRAMA'!AA36/1000000</f>
        <v>196.95627767958641</v>
      </c>
      <c r="D30" s="11">
        <f>+'[3]POR PROGRAMA'!AB36/1000000</f>
        <v>180.83240404530002</v>
      </c>
      <c r="E30" s="11">
        <f>+'[3]POR PROGRAMA'!AC36/1000000</f>
        <v>399.56337212856971</v>
      </c>
      <c r="F30" s="11">
        <f>+'[3]POR PROGRAMA'!AD36/1000000</f>
        <v>56.210617049581678</v>
      </c>
      <c r="G30" s="11">
        <f>+'[3]POR PROGRAMA'!AE36/1000000</f>
        <v>35.895532059765486</v>
      </c>
      <c r="H30" s="38">
        <f t="shared" si="0"/>
        <v>869.45820296280328</v>
      </c>
    </row>
    <row r="31" spans="2:12" s="60" customFormat="1" ht="20.100000000000001" customHeight="1">
      <c r="B31" s="55" t="s">
        <v>53</v>
      </c>
      <c r="C31" s="56">
        <f>+'[3]POR PROGRAMA'!AA37/1000000</f>
        <v>233.07114184765521</v>
      </c>
      <c r="D31" s="56">
        <f>+'[3]POR PROGRAMA'!AB37/1000000</f>
        <v>277.29934161211929</v>
      </c>
      <c r="E31" s="56">
        <f>+'[3]POR PROGRAMA'!AC37/1000000</f>
        <v>38.292748419135364</v>
      </c>
      <c r="F31" s="56">
        <f>+'[3]POR PROGRAMA'!AD37/1000000</f>
        <v>23.13560200086464</v>
      </c>
      <c r="G31" s="56">
        <f>+'[3]POR PROGRAMA'!AE37/1000000</f>
        <v>140.48063069890995</v>
      </c>
      <c r="H31" s="38">
        <f t="shared" si="0"/>
        <v>712.2794645786845</v>
      </c>
    </row>
    <row r="32" spans="2:12" s="60" customFormat="1" ht="20.100000000000001" customHeight="1">
      <c r="B32" s="57" t="s">
        <v>54</v>
      </c>
      <c r="C32" s="11">
        <f>+'[3]POR PROGRAMA'!AA38/1000000</f>
        <v>192.62078984718028</v>
      </c>
      <c r="D32" s="11">
        <f>+'[3]POR PROGRAMA'!AB38/1000000</f>
        <v>201.87572340112834</v>
      </c>
      <c r="E32" s="11">
        <f>+'[3]POR PROGRAMA'!AC38/1000000</f>
        <v>135.71092530455218</v>
      </c>
      <c r="F32" s="11">
        <f>+'[3]POR PROGRAMA'!AD38/1000000</f>
        <v>258.41562989262434</v>
      </c>
      <c r="G32" s="11">
        <f>+'[3]POR PROGRAMA'!AE38/1000000</f>
        <v>60.301474550000002</v>
      </c>
      <c r="H32" s="38">
        <f t="shared" si="0"/>
        <v>848.92454299548513</v>
      </c>
    </row>
    <row r="33" spans="2:12" s="60" customFormat="1" ht="20.100000000000001" customHeight="1">
      <c r="B33" s="55" t="s">
        <v>55</v>
      </c>
      <c r="C33" s="56">
        <f>+'[3]POR PROGRAMA'!AA39/1000000</f>
        <v>50.296034970138095</v>
      </c>
      <c r="D33" s="56">
        <f>+'[3]POR PROGRAMA'!AB39/1000000</f>
        <v>21.786548290098739</v>
      </c>
      <c r="E33" s="56">
        <f>+'[3]POR PROGRAMA'!AC39/1000000</f>
        <v>88.815077715766435</v>
      </c>
      <c r="F33" s="56">
        <f>+'[3]POR PROGRAMA'!AD39/1000000</f>
        <v>68.782801265205151</v>
      </c>
      <c r="G33" s="56">
        <f>+'[3]POR PROGRAMA'!AE39/1000000</f>
        <v>1.6203628456003578</v>
      </c>
      <c r="H33" s="38">
        <f t="shared" si="0"/>
        <v>231.3008250868088</v>
      </c>
    </row>
    <row r="34" spans="2:12" s="60" customFormat="1" ht="20.100000000000001" customHeight="1">
      <c r="B34" s="57" t="s">
        <v>56</v>
      </c>
      <c r="C34" s="11">
        <f>+'[3]POR PROGRAMA'!AA40/1000000</f>
        <v>326.29331100011478</v>
      </c>
      <c r="D34" s="11">
        <f>+'[3]POR PROGRAMA'!AB40/1000000</f>
        <v>355.75892509472089</v>
      </c>
      <c r="E34" s="11">
        <f>+'[3]POR PROGRAMA'!AC40/1000000</f>
        <v>152.67579919186056</v>
      </c>
      <c r="F34" s="11">
        <f>+'[3]POR PROGRAMA'!AD40/1000000</f>
        <v>84.533880718139443</v>
      </c>
      <c r="G34" s="11">
        <f>+'[3]POR PROGRAMA'!AE40/1000000</f>
        <v>65.371729599999995</v>
      </c>
      <c r="H34" s="38">
        <f t="shared" si="0"/>
        <v>984.63364560483569</v>
      </c>
    </row>
    <row r="35" spans="2:12" s="60" customFormat="1" ht="20.100000000000001" customHeight="1">
      <c r="B35" s="55" t="s">
        <v>57</v>
      </c>
      <c r="C35" s="56">
        <f>+'[3]POR PROGRAMA'!AA41/1000000</f>
        <v>229.76890876989665</v>
      </c>
      <c r="D35" s="56">
        <f>+'[3]POR PROGRAMA'!AB41/1000000</f>
        <v>196.46393914293805</v>
      </c>
      <c r="E35" s="56">
        <f>+'[3]POR PROGRAMA'!AC41/1000000</f>
        <v>50.323602799999961</v>
      </c>
      <c r="F35" s="56">
        <f>+'[3]POR PROGRAMA'!AD41/1000000</f>
        <v>76.353433030896198</v>
      </c>
      <c r="G35" s="56">
        <f>+'[3]POR PROGRAMA'!AE41/1000000</f>
        <v>23.245055981531973</v>
      </c>
      <c r="H35" s="38">
        <f t="shared" si="0"/>
        <v>576.15493972526281</v>
      </c>
    </row>
    <row r="36" spans="2:12" s="60" customFormat="1" ht="20.100000000000001" customHeight="1">
      <c r="B36" s="57" t="s">
        <v>58</v>
      </c>
      <c r="C36" s="11">
        <f>+'[3]POR PROGRAMA'!AA42/1000000</f>
        <v>218.81627376502681</v>
      </c>
      <c r="D36" s="11">
        <f>+'[3]POR PROGRAMA'!AB42/1000000</f>
        <v>110.61668593989262</v>
      </c>
      <c r="E36" s="11">
        <f>+'[3]POR PROGRAMA'!AC42/1000000</f>
        <v>220.05919592171466</v>
      </c>
      <c r="F36" s="11">
        <f>+'[3]POR PROGRAMA'!AD42/1000000</f>
        <v>27.575360983499266</v>
      </c>
      <c r="G36" s="11">
        <f>+'[3]POR PROGRAMA'!AE42/1000000</f>
        <v>34.099523655517238</v>
      </c>
      <c r="H36" s="38">
        <f t="shared" si="0"/>
        <v>611.1670402656506</v>
      </c>
    </row>
    <row r="37" spans="2:12" s="60" customFormat="1" ht="20.100000000000001" customHeight="1">
      <c r="B37" s="55" t="s">
        <v>59</v>
      </c>
      <c r="C37" s="56">
        <f>+'[3]POR PROGRAMA'!AA43/1000000</f>
        <v>933.09247448999997</v>
      </c>
      <c r="D37" s="56">
        <f>+'[3]POR PROGRAMA'!AB43/1000000</f>
        <v>2776.0507826500002</v>
      </c>
      <c r="E37" s="56">
        <f>+'[3]POR PROGRAMA'!AC43/1000000</f>
        <v>0</v>
      </c>
      <c r="F37" s="56">
        <f>+'[3]POR PROGRAMA'!AD43/1000000</f>
        <v>0</v>
      </c>
      <c r="G37" s="56">
        <f>+'[3]POR PROGRAMA'!AE43/1000000</f>
        <v>0</v>
      </c>
      <c r="H37" s="38">
        <f>SUM(C37:G37)</f>
        <v>3709.1432571400001</v>
      </c>
    </row>
    <row r="38" spans="2:12" s="60" customFormat="1" ht="20.100000000000001" customHeight="1">
      <c r="B38" s="37" t="s">
        <v>4</v>
      </c>
      <c r="C38" s="38">
        <f t="shared" ref="C38:H38" si="1">SUM(C5:C37)</f>
        <v>10355.9327540336</v>
      </c>
      <c r="D38" s="38">
        <f t="shared" si="1"/>
        <v>10018.358966389698</v>
      </c>
      <c r="E38" s="38">
        <f t="shared" si="1"/>
        <v>5576.3001990621615</v>
      </c>
      <c r="F38" s="38">
        <f t="shared" si="1"/>
        <v>6335.1080447228778</v>
      </c>
      <c r="G38" s="62">
        <f t="shared" si="1"/>
        <v>1920.4875015207019</v>
      </c>
      <c r="H38" s="38">
        <f t="shared" si="1"/>
        <v>34206.187465729039</v>
      </c>
      <c r="I38" s="63"/>
    </row>
    <row r="39" spans="2:12" s="60" customFormat="1" ht="31.5" customHeight="1">
      <c r="B39" s="1098" t="s">
        <v>62</v>
      </c>
      <c r="C39" s="1098"/>
      <c r="D39" s="1098"/>
      <c r="E39" s="1098"/>
      <c r="F39" s="1098"/>
      <c r="G39" s="1098"/>
      <c r="H39" s="1098"/>
    </row>
    <row r="40" spans="2:12" s="60" customFormat="1" ht="31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2" spans="2:12">
      <c r="B42" s="32"/>
      <c r="C42" s="64"/>
      <c r="D42" s="32"/>
      <c r="E42" s="32"/>
      <c r="F42" s="32"/>
      <c r="G42" s="32"/>
      <c r="H42" s="32"/>
    </row>
    <row r="43" spans="2:12">
      <c r="B43" s="32"/>
      <c r="C43" s="32"/>
      <c r="D43" s="32"/>
      <c r="E43" s="32"/>
      <c r="F43" s="32"/>
      <c r="G43" s="32"/>
      <c r="H43" s="32"/>
      <c r="I43" s="60"/>
      <c r="J43" s="60"/>
      <c r="K43" s="60"/>
      <c r="L43" s="60"/>
    </row>
    <row r="44" spans="2:12" s="60" customFormat="1">
      <c r="B44" s="32"/>
      <c r="C44" s="32"/>
      <c r="D44" s="32"/>
      <c r="E44" s="32"/>
      <c r="F44" s="32"/>
      <c r="G44" s="32"/>
      <c r="H44" s="32"/>
      <c r="I44" s="23"/>
      <c r="J44" s="23"/>
      <c r="K44" s="23"/>
      <c r="L44" s="23"/>
    </row>
    <row r="45" spans="2:12">
      <c r="B45" s="32"/>
      <c r="C45" s="32"/>
      <c r="D45" s="32"/>
      <c r="E45" s="32"/>
      <c r="F45" s="32"/>
      <c r="G45" s="32"/>
      <c r="H45" s="32"/>
      <c r="I45" s="60"/>
      <c r="J45" s="60"/>
      <c r="K45" s="60"/>
      <c r="L45" s="60"/>
    </row>
    <row r="46" spans="2:12" s="60" customFormat="1" ht="12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2:12">
      <c r="C47" s="53"/>
      <c r="D47" s="53"/>
      <c r="E47" s="53"/>
      <c r="F47" s="53"/>
      <c r="G47" s="53"/>
    </row>
    <row r="48" spans="2:12">
      <c r="C48" s="39"/>
      <c r="D48" s="39"/>
      <c r="E48" s="39"/>
      <c r="F48" s="39"/>
      <c r="G48" s="39"/>
      <c r="H48" s="65"/>
    </row>
    <row r="49" spans="8:8">
      <c r="H49" s="66"/>
    </row>
  </sheetData>
  <sheetProtection algorithmName="SHA-512" hashValue="njHp0mr0aIoiGyGmSQhpMR9SW9JQo5dWD6bf+Ax404XX4bvngjUBrIwluKBmwfZY7MoVE6jTOlaYJBkTAXAxcw==" saltValue="co5nOjVfB3xyvftkXztDuA==" spinCount="100000" sheet="1" objects="1" scenarios="1"/>
  <mergeCells count="5">
    <mergeCell ref="B2:H2"/>
    <mergeCell ref="B3:B4"/>
    <mergeCell ref="C3:G3"/>
    <mergeCell ref="H3:H4"/>
    <mergeCell ref="B39:H39"/>
  </mergeCells>
  <printOptions horizontalCentered="1"/>
  <pageMargins left="0.19685039370078741" right="0.19685039370078741" top="0.59055118110236227" bottom="0.59055118110236227" header="0" footer="0.39370078740157483"/>
  <pageSetup paperSize="125" scale="8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1" tint="0.249977111117893"/>
    <pageSetUpPr fitToPage="1"/>
  </sheetPr>
  <dimension ref="B1:K46"/>
  <sheetViews>
    <sheetView showGridLines="0" showZeros="0" zoomScale="90" zoomScaleNormal="90" workbookViewId="0">
      <selection activeCell="K30" sqref="K30"/>
    </sheetView>
  </sheetViews>
  <sheetFormatPr baseColWidth="10" defaultRowHeight="12.75"/>
  <cols>
    <col min="1" max="1" width="1.7109375" style="23" customWidth="1"/>
    <col min="2" max="2" width="24.140625" style="23" customWidth="1"/>
    <col min="3" max="7" width="14.7109375" style="23" customWidth="1"/>
    <col min="8" max="8" width="7.140625" style="23" customWidth="1"/>
    <col min="9" max="9" width="11.42578125" style="1001"/>
    <col min="10" max="16384" width="11.42578125" style="23"/>
  </cols>
  <sheetData>
    <row r="1" spans="2:11" s="22" customFormat="1" ht="12" customHeight="1" thickBot="1">
      <c r="B1" s="20"/>
      <c r="C1" s="21"/>
      <c r="D1" s="21"/>
      <c r="E1" s="21"/>
      <c r="F1" s="21"/>
      <c r="G1" s="21"/>
      <c r="I1" s="1000"/>
    </row>
    <row r="2" spans="2:11" ht="42" customHeight="1">
      <c r="B2" s="1092" t="s">
        <v>516</v>
      </c>
      <c r="C2" s="1093"/>
      <c r="D2" s="1093"/>
      <c r="E2" s="1093"/>
      <c r="F2" s="1093"/>
      <c r="G2" s="1093"/>
    </row>
    <row r="3" spans="2:11" ht="30" customHeight="1">
      <c r="B3" s="744" t="s">
        <v>63</v>
      </c>
      <c r="C3" s="67" t="s">
        <v>1</v>
      </c>
      <c r="D3" s="67" t="s">
        <v>2</v>
      </c>
      <c r="E3" s="67" t="s">
        <v>3</v>
      </c>
      <c r="F3" s="67" t="s">
        <v>64</v>
      </c>
      <c r="G3" s="67" t="s">
        <v>4</v>
      </c>
    </row>
    <row r="4" spans="2:11" ht="21" customHeight="1">
      <c r="B4" s="745" t="s">
        <v>65</v>
      </c>
      <c r="C4" s="68">
        <f>SUM(C5:C13)</f>
        <v>16734.317377947256</v>
      </c>
      <c r="D4" s="68">
        <f>SUM(D5:D13)</f>
        <v>5040.8215656011789</v>
      </c>
      <c r="E4" s="68">
        <f>SUM(E5:E13)</f>
        <v>2306.1397541620572</v>
      </c>
      <c r="F4" s="68">
        <f>SUM(F5:F13)</f>
        <v>1086.7806045029999</v>
      </c>
      <c r="G4" s="68">
        <f>SUM(G5:G13)</f>
        <v>25168.059302213489</v>
      </c>
      <c r="I4" s="1002"/>
      <c r="K4" s="33"/>
    </row>
    <row r="5" spans="2:11" ht="18" customHeight="1">
      <c r="B5" s="751" t="s">
        <v>66</v>
      </c>
      <c r="C5" s="69">
        <v>69.513834700000004</v>
      </c>
      <c r="D5" s="69">
        <v>53.475879049999996</v>
      </c>
      <c r="E5" s="69">
        <v>0</v>
      </c>
      <c r="F5" s="69">
        <v>0</v>
      </c>
      <c r="G5" s="68">
        <f>SUM(C5:F5)</f>
        <v>122.98971374999999</v>
      </c>
      <c r="I5" s="1003"/>
      <c r="K5" s="33"/>
    </row>
    <row r="6" spans="2:11" ht="18" customHeight="1">
      <c r="B6" s="752" t="s">
        <v>67</v>
      </c>
      <c r="C6" s="70">
        <v>5066.3466091294167</v>
      </c>
      <c r="D6" s="70">
        <v>2416.6176544433924</v>
      </c>
      <c r="E6" s="70">
        <v>857.1809427360572</v>
      </c>
      <c r="F6" s="70">
        <v>528.41363025300006</v>
      </c>
      <c r="G6" s="68">
        <f t="shared" ref="G6:G13" si="0">SUM(C6:F6)</f>
        <v>8868.558836561866</v>
      </c>
      <c r="I6" s="1003"/>
      <c r="K6" s="33"/>
    </row>
    <row r="7" spans="2:11" ht="18" customHeight="1">
      <c r="B7" s="751" t="s">
        <v>68</v>
      </c>
      <c r="C7" s="69">
        <v>1310.3226913999999</v>
      </c>
      <c r="D7" s="69">
        <v>0</v>
      </c>
      <c r="E7" s="69">
        <v>1310.3226913999999</v>
      </c>
      <c r="F7" s="69">
        <v>0</v>
      </c>
      <c r="G7" s="68">
        <f t="shared" si="0"/>
        <v>2620.6453827999999</v>
      </c>
      <c r="I7" s="1003"/>
      <c r="K7" s="33"/>
    </row>
    <row r="8" spans="2:11" ht="18" customHeight="1">
      <c r="B8" s="752" t="s">
        <v>69</v>
      </c>
      <c r="C8" s="70">
        <v>974.36366199999998</v>
      </c>
      <c r="D8" s="70">
        <v>806.48823833000006</v>
      </c>
      <c r="E8" s="70">
        <v>0</v>
      </c>
      <c r="F8" s="70">
        <v>504.48216100000002</v>
      </c>
      <c r="G8" s="68">
        <f t="shared" si="0"/>
        <v>2285.3340613300002</v>
      </c>
      <c r="I8" s="1003"/>
      <c r="K8" s="33"/>
    </row>
    <row r="9" spans="2:11" ht="18" customHeight="1">
      <c r="B9" s="751" t="s">
        <v>611</v>
      </c>
      <c r="C9" s="69">
        <v>523.10791920000008</v>
      </c>
      <c r="D9" s="69">
        <v>383.96647681000002</v>
      </c>
      <c r="E9" s="69">
        <v>0</v>
      </c>
      <c r="F9" s="69">
        <v>0</v>
      </c>
      <c r="G9" s="68">
        <f t="shared" si="0"/>
        <v>907.0743960100001</v>
      </c>
      <c r="I9" s="1003"/>
      <c r="K9" s="33"/>
    </row>
    <row r="10" spans="2:11" ht="18" customHeight="1">
      <c r="B10" s="752" t="s">
        <v>71</v>
      </c>
      <c r="C10" s="70">
        <v>3062.9066206299976</v>
      </c>
      <c r="D10" s="70">
        <v>725.10582721402682</v>
      </c>
      <c r="E10" s="70">
        <v>0</v>
      </c>
      <c r="F10" s="70">
        <v>0</v>
      </c>
      <c r="G10" s="68">
        <f t="shared" si="0"/>
        <v>3788.0124478440243</v>
      </c>
      <c r="I10" s="1003"/>
      <c r="K10" s="33"/>
    </row>
    <row r="11" spans="2:11" ht="18" customHeight="1">
      <c r="B11" s="751" t="s">
        <v>72</v>
      </c>
      <c r="C11" s="69">
        <v>1169.9745088582399</v>
      </c>
      <c r="D11" s="69">
        <v>492.08138976375983</v>
      </c>
      <c r="E11" s="69">
        <v>102.79867493599998</v>
      </c>
      <c r="F11" s="69">
        <v>53.884813250000001</v>
      </c>
      <c r="G11" s="68">
        <f t="shared" si="0"/>
        <v>1818.7393868079998</v>
      </c>
      <c r="I11" s="1003"/>
      <c r="K11" s="33"/>
    </row>
    <row r="12" spans="2:11" ht="18" customHeight="1">
      <c r="B12" s="752" t="s">
        <v>73</v>
      </c>
      <c r="C12" s="70">
        <v>3709.1432571400005</v>
      </c>
      <c r="D12" s="70">
        <v>0</v>
      </c>
      <c r="E12" s="70">
        <v>0</v>
      </c>
      <c r="F12" s="70">
        <v>0</v>
      </c>
      <c r="G12" s="68">
        <f t="shared" si="0"/>
        <v>3709.1432571400005</v>
      </c>
      <c r="I12" s="1003"/>
    </row>
    <row r="13" spans="2:11" ht="18" customHeight="1">
      <c r="B13" s="751" t="s">
        <v>74</v>
      </c>
      <c r="C13" s="69">
        <v>848.63827488959998</v>
      </c>
      <c r="D13" s="69">
        <v>163.08609999000001</v>
      </c>
      <c r="E13" s="69">
        <v>35.837445089999996</v>
      </c>
      <c r="F13" s="69">
        <v>0</v>
      </c>
      <c r="G13" s="68">
        <f t="shared" si="0"/>
        <v>1047.5618199696</v>
      </c>
      <c r="I13" s="1003"/>
    </row>
    <row r="14" spans="2:11" ht="21.75" customHeight="1">
      <c r="B14" s="746" t="s">
        <v>75</v>
      </c>
      <c r="C14" s="68">
        <f>SUM(C15:C17)</f>
        <v>3778.0822687270002</v>
      </c>
      <c r="D14" s="68">
        <f>SUM(D15:D17)</f>
        <v>579.51006883759999</v>
      </c>
      <c r="E14" s="68">
        <f>SUM(E15:E17)</f>
        <v>942.26586750627439</v>
      </c>
      <c r="F14" s="68">
        <f>SUM(F15:F17)</f>
        <v>3738.2699584446764</v>
      </c>
      <c r="G14" s="68">
        <f>SUM(G15:G17)</f>
        <v>9038.1281635155501</v>
      </c>
      <c r="I14" s="1003"/>
    </row>
    <row r="15" spans="2:11" ht="18" customHeight="1">
      <c r="B15" s="752" t="s">
        <v>76</v>
      </c>
      <c r="C15" s="72">
        <v>2627.4682511199999</v>
      </c>
      <c r="D15" s="72">
        <v>322.93747868759999</v>
      </c>
      <c r="E15" s="72">
        <v>263.80679976300001</v>
      </c>
      <c r="F15" s="72">
        <v>0</v>
      </c>
      <c r="G15" s="68">
        <f>SUM(C15:F15)</f>
        <v>3214.2125295706001</v>
      </c>
      <c r="I15" s="1003"/>
    </row>
    <row r="16" spans="2:11" ht="18" customHeight="1">
      <c r="B16" s="751" t="s">
        <v>77</v>
      </c>
      <c r="C16" s="69">
        <v>0</v>
      </c>
      <c r="D16" s="69">
        <v>0</v>
      </c>
      <c r="E16" s="69">
        <v>0</v>
      </c>
      <c r="F16" s="69">
        <v>3684.2639307346763</v>
      </c>
      <c r="G16" s="68">
        <f>SUM(C16:F16)</f>
        <v>3684.2639307346763</v>
      </c>
      <c r="I16" s="1003"/>
    </row>
    <row r="17" spans="2:9" ht="18" customHeight="1">
      <c r="B17" s="752" t="s">
        <v>78</v>
      </c>
      <c r="C17" s="70">
        <v>1150.6140176070001</v>
      </c>
      <c r="D17" s="70">
        <v>256.57259015</v>
      </c>
      <c r="E17" s="70">
        <v>678.45906774327443</v>
      </c>
      <c r="F17" s="70">
        <v>54.006027709999998</v>
      </c>
      <c r="G17" s="68">
        <f>SUM(C17:F17)</f>
        <v>2139.6517032102747</v>
      </c>
      <c r="I17" s="1003"/>
    </row>
    <row r="18" spans="2:9" s="60" customFormat="1" ht="21" customHeight="1">
      <c r="B18" s="747" t="s">
        <v>4</v>
      </c>
      <c r="C18" s="68">
        <f>C4+C14</f>
        <v>20512.399646674257</v>
      </c>
      <c r="D18" s="68">
        <f>D4+D14</f>
        <v>5620.3316344387786</v>
      </c>
      <c r="E18" s="68">
        <f>E4+E14</f>
        <v>3248.4056216683316</v>
      </c>
      <c r="F18" s="68">
        <f>F4+F14</f>
        <v>4825.0505629476766</v>
      </c>
      <c r="G18" s="68">
        <f>G4+G14</f>
        <v>34206.187465729039</v>
      </c>
      <c r="I18" s="1003"/>
    </row>
    <row r="19" spans="2:9" ht="40.5" customHeight="1">
      <c r="B19" s="1098" t="s">
        <v>79</v>
      </c>
      <c r="C19" s="1098"/>
      <c r="D19" s="1098"/>
      <c r="E19" s="1098"/>
      <c r="F19" s="1098"/>
      <c r="G19" s="1098"/>
      <c r="H19" s="73"/>
    </row>
    <row r="20" spans="2:9" ht="12" customHeight="1">
      <c r="B20" s="74"/>
      <c r="C20" s="75"/>
      <c r="D20" s="75"/>
      <c r="E20" s="75"/>
      <c r="F20" s="75"/>
      <c r="G20" s="76"/>
      <c r="H20" s="29"/>
    </row>
    <row r="21" spans="2:9">
      <c r="B21" s="74"/>
      <c r="C21" s="75"/>
      <c r="D21" s="75"/>
      <c r="E21" s="75"/>
      <c r="F21" s="75"/>
      <c r="G21" s="75"/>
      <c r="H21" s="75"/>
    </row>
    <row r="22" spans="2:9">
      <c r="E22" s="635"/>
    </row>
    <row r="24" spans="2:9">
      <c r="C24" s="77"/>
    </row>
    <row r="28" spans="2:9">
      <c r="B28" s="41"/>
    </row>
    <row r="31" spans="2:9">
      <c r="B31" s="31"/>
    </row>
    <row r="39" spans="2:2">
      <c r="B39" s="31"/>
    </row>
    <row r="46" spans="2:2">
      <c r="B46" s="32"/>
    </row>
  </sheetData>
  <sheetProtection algorithmName="SHA-512" hashValue="zLU7no/6DFU2ijgGsBx0vgM7QTEk+JQefqRapWbqhXEkZnoSG4KuIQ220JdnDMtvmusTvcDQpLhYgYzBnqcpvA==" saltValue="w7b0YIxlyKZOV751EobA2g==" spinCount="100000" sheet="1" objects="1" scenarios="1"/>
  <mergeCells count="2">
    <mergeCell ref="B19:G19"/>
    <mergeCell ref="B2:G2"/>
  </mergeCells>
  <printOptions horizontalCentered="1"/>
  <pageMargins left="0.19685039370078741" right="0.19685039370078741" top="0.59055118110236227" bottom="0.59055118110236227" header="0.39370078740157483" footer="0.39370078740157483"/>
  <pageSetup paperSize="1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showGridLines="0" zoomScale="110" zoomScaleNormal="110" workbookViewId="0">
      <selection activeCell="J15" sqref="J15"/>
    </sheetView>
  </sheetViews>
  <sheetFormatPr baseColWidth="10" defaultRowHeight="15"/>
  <cols>
    <col min="1" max="1" width="4" style="927" customWidth="1"/>
    <col min="2" max="2" width="2.42578125" style="927" customWidth="1"/>
    <col min="3" max="4" width="29.140625" style="927" customWidth="1"/>
    <col min="5" max="5" width="2" style="927" customWidth="1"/>
    <col min="6" max="6" width="1" style="927" customWidth="1"/>
    <col min="7" max="8" width="11.42578125" style="927"/>
    <col min="9" max="9" width="13.85546875" style="927" customWidth="1"/>
    <col min="10" max="10" width="15.85546875" style="927" customWidth="1"/>
    <col min="11" max="16384" width="11.42578125" style="927"/>
  </cols>
  <sheetData>
    <row r="2" spans="2:14" ht="31.5" customHeight="1">
      <c r="B2" s="1064" t="s">
        <v>573</v>
      </c>
      <c r="C2" s="1064"/>
      <c r="D2" s="1064"/>
      <c r="E2" s="1064"/>
      <c r="F2" s="1064"/>
      <c r="G2" s="926"/>
      <c r="H2" s="926"/>
      <c r="I2" s="926"/>
      <c r="J2" s="926"/>
    </row>
    <row r="3" spans="2:14" ht="18.75" customHeight="1">
      <c r="B3" s="928"/>
      <c r="C3" s="929"/>
      <c r="D3" s="929"/>
      <c r="E3" s="929"/>
      <c r="F3" s="930"/>
    </row>
    <row r="4" spans="2:14" ht="21.75" customHeight="1">
      <c r="B4" s="931"/>
      <c r="C4" s="941"/>
      <c r="D4" s="941"/>
      <c r="E4" s="932"/>
      <c r="F4" s="933"/>
    </row>
    <row r="5" spans="2:14" ht="21.75" customHeight="1">
      <c r="B5" s="931"/>
      <c r="C5" s="941"/>
      <c r="D5" s="941"/>
      <c r="E5" s="932"/>
      <c r="F5" s="933"/>
    </row>
    <row r="6" spans="2:14" ht="21.75" customHeight="1">
      <c r="B6" s="931"/>
      <c r="C6" s="941"/>
      <c r="D6" s="941"/>
      <c r="E6" s="932"/>
      <c r="F6" s="933"/>
    </row>
    <row r="7" spans="2:14" ht="21.75" customHeight="1">
      <c r="B7" s="931"/>
      <c r="C7" s="941"/>
      <c r="D7" s="941"/>
      <c r="E7" s="932"/>
      <c r="F7" s="933"/>
    </row>
    <row r="8" spans="2:14" ht="21.75" customHeight="1">
      <c r="B8" s="931"/>
      <c r="C8" s="941"/>
      <c r="D8" s="941"/>
      <c r="E8" s="932"/>
      <c r="F8" s="933"/>
    </row>
    <row r="9" spans="2:14" ht="21.75" customHeight="1">
      <c r="B9" s="931"/>
      <c r="C9" s="941"/>
      <c r="D9" s="941"/>
      <c r="E9" s="932"/>
      <c r="F9" s="933"/>
      <c r="H9" s="968"/>
      <c r="I9" s="968"/>
      <c r="J9" s="968"/>
      <c r="K9" s="968"/>
      <c r="L9" s="968"/>
      <c r="M9" s="968"/>
      <c r="N9" s="968"/>
    </row>
    <row r="10" spans="2:14" ht="21.75" customHeight="1">
      <c r="B10" s="931"/>
      <c r="C10" s="941"/>
      <c r="D10" s="941"/>
      <c r="E10" s="932"/>
      <c r="F10" s="933"/>
      <c r="H10" s="968"/>
      <c r="I10" s="968"/>
      <c r="J10" s="968"/>
      <c r="K10" s="968"/>
      <c r="L10" s="968"/>
      <c r="M10" s="968"/>
      <c r="N10" s="968"/>
    </row>
    <row r="11" spans="2:14" ht="21.75" customHeight="1">
      <c r="B11" s="931"/>
      <c r="C11" s="941"/>
      <c r="D11" s="941"/>
      <c r="E11" s="932"/>
      <c r="F11" s="933"/>
      <c r="H11" s="968"/>
      <c r="I11" s="968"/>
      <c r="J11" s="968"/>
      <c r="K11" s="968"/>
      <c r="L11" s="968"/>
      <c r="M11" s="968"/>
      <c r="N11" s="968"/>
    </row>
    <row r="12" spans="2:14" ht="21.75" customHeight="1">
      <c r="B12" s="931"/>
      <c r="C12" s="941"/>
      <c r="D12" s="941"/>
      <c r="E12" s="932"/>
      <c r="F12" s="933"/>
      <c r="H12" s="968"/>
      <c r="I12" s="968"/>
      <c r="J12" s="968"/>
      <c r="K12" s="968"/>
      <c r="L12" s="968"/>
      <c r="M12" s="968"/>
      <c r="N12" s="968"/>
    </row>
    <row r="13" spans="2:14" ht="21.75" customHeight="1">
      <c r="B13" s="931"/>
      <c r="C13" s="941"/>
      <c r="D13" s="941"/>
      <c r="E13" s="932"/>
      <c r="F13" s="933"/>
      <c r="H13" s="968"/>
      <c r="I13" s="968"/>
      <c r="J13" s="968"/>
      <c r="K13" s="968"/>
      <c r="L13" s="968"/>
      <c r="M13" s="968"/>
      <c r="N13" s="968"/>
    </row>
    <row r="14" spans="2:14" ht="21.75" customHeight="1">
      <c r="B14" s="931"/>
      <c r="C14" s="941"/>
      <c r="D14" s="941"/>
      <c r="E14" s="932"/>
      <c r="F14" s="933"/>
      <c r="H14" s="968"/>
      <c r="I14" s="968"/>
      <c r="J14" s="968"/>
      <c r="K14" s="968"/>
      <c r="L14" s="968"/>
      <c r="M14" s="968"/>
      <c r="N14" s="968"/>
    </row>
    <row r="15" spans="2:14" ht="21.75" customHeight="1">
      <c r="B15" s="931"/>
      <c r="C15" s="941"/>
      <c r="D15" s="941"/>
      <c r="E15" s="932"/>
      <c r="F15" s="933"/>
      <c r="H15" s="968"/>
      <c r="I15" s="969"/>
      <c r="J15" s="969"/>
      <c r="K15" s="968"/>
      <c r="L15" s="968"/>
      <c r="M15" s="968"/>
      <c r="N15" s="968"/>
    </row>
    <row r="16" spans="2:14" ht="11.25" customHeight="1">
      <c r="B16" s="931"/>
      <c r="C16" s="941"/>
      <c r="D16" s="941"/>
      <c r="E16" s="932"/>
      <c r="F16" s="933"/>
      <c r="H16" s="968"/>
      <c r="I16" s="969"/>
      <c r="J16" s="969"/>
      <c r="K16" s="968"/>
      <c r="L16" s="968"/>
      <c r="M16" s="968"/>
      <c r="N16" s="968"/>
    </row>
    <row r="17" spans="1:14" s="945" customFormat="1" ht="21.75" customHeight="1">
      <c r="B17" s="942"/>
      <c r="C17" s="955" t="s">
        <v>610</v>
      </c>
      <c r="D17" s="955" t="s">
        <v>609</v>
      </c>
      <c r="E17" s="943"/>
      <c r="F17" s="944"/>
      <c r="H17" s="970"/>
      <c r="I17" s="969"/>
      <c r="J17" s="969"/>
      <c r="K17" s="970"/>
      <c r="L17" s="970"/>
      <c r="M17" s="970"/>
      <c r="N17" s="970"/>
    </row>
    <row r="18" spans="1:14" ht="9" customHeight="1">
      <c r="B18" s="934"/>
      <c r="C18" s="935"/>
      <c r="D18" s="935"/>
      <c r="E18" s="935"/>
      <c r="F18" s="936"/>
      <c r="H18" s="968"/>
      <c r="I18" s="969"/>
      <c r="J18" s="969"/>
      <c r="K18" s="968"/>
      <c r="L18" s="968"/>
      <c r="M18" s="968"/>
      <c r="N18" s="968"/>
    </row>
    <row r="19" spans="1:14">
      <c r="C19" s="835" t="s">
        <v>625</v>
      </c>
      <c r="D19" s="769"/>
      <c r="E19" s="769"/>
      <c r="F19" s="769"/>
      <c r="H19" s="968"/>
      <c r="I19" s="969"/>
      <c r="J19" s="969"/>
      <c r="K19" s="968"/>
      <c r="L19" s="968"/>
      <c r="M19" s="968"/>
      <c r="N19" s="968"/>
    </row>
    <row r="20" spans="1:14">
      <c r="H20" s="968"/>
      <c r="I20" s="968"/>
      <c r="J20" s="968"/>
      <c r="K20" s="968"/>
      <c r="L20" s="968"/>
      <c r="M20" s="968"/>
      <c r="N20" s="968"/>
    </row>
    <row r="21" spans="1:14">
      <c r="H21" s="968"/>
      <c r="I21" s="968"/>
      <c r="J21" s="968"/>
      <c r="K21" s="968"/>
      <c r="L21" s="968"/>
      <c r="M21" s="968"/>
      <c r="N21" s="968"/>
    </row>
    <row r="22" spans="1:14">
      <c r="A22" s="968"/>
      <c r="B22" s="968"/>
      <c r="C22" s="968"/>
      <c r="D22" s="968"/>
      <c r="E22" s="968"/>
      <c r="F22" s="968"/>
      <c r="G22" s="968"/>
      <c r="H22" s="968"/>
      <c r="I22" s="968"/>
      <c r="J22" s="968"/>
      <c r="K22" s="968"/>
      <c r="L22" s="968"/>
      <c r="M22" s="968"/>
      <c r="N22" s="968"/>
    </row>
    <row r="23" spans="1:14">
      <c r="A23" s="968"/>
      <c r="B23" s="968"/>
      <c r="C23" s="968"/>
      <c r="D23" s="969"/>
      <c r="E23" s="968"/>
      <c r="F23" s="968"/>
      <c r="G23" s="968"/>
      <c r="H23" s="968"/>
      <c r="I23" s="971"/>
      <c r="J23" s="971"/>
      <c r="K23" s="972"/>
      <c r="L23" s="968"/>
      <c r="M23" s="968"/>
      <c r="N23" s="968"/>
    </row>
    <row r="24" spans="1:14">
      <c r="A24" s="968"/>
      <c r="B24" s="968"/>
      <c r="C24" s="968"/>
      <c r="D24" s="969"/>
      <c r="E24" s="968"/>
      <c r="F24" s="968"/>
      <c r="G24" s="968"/>
      <c r="H24" s="968"/>
      <c r="I24" s="969"/>
      <c r="J24" s="969"/>
      <c r="K24" s="968"/>
      <c r="L24" s="968"/>
      <c r="M24" s="968"/>
      <c r="N24" s="968"/>
    </row>
    <row r="25" spans="1:14">
      <c r="A25" s="968"/>
      <c r="B25" s="968"/>
      <c r="C25" s="968"/>
      <c r="D25" s="969"/>
      <c r="E25" s="968"/>
      <c r="F25" s="968"/>
      <c r="G25" s="968"/>
      <c r="H25" s="968"/>
      <c r="I25" s="969"/>
      <c r="J25" s="969"/>
      <c r="K25" s="968"/>
      <c r="L25" s="968"/>
      <c r="M25" s="968"/>
      <c r="N25" s="968"/>
    </row>
    <row r="26" spans="1:14">
      <c r="A26" s="968"/>
      <c r="B26" s="968"/>
      <c r="C26" s="968"/>
      <c r="D26" s="969"/>
      <c r="E26" s="968"/>
      <c r="F26" s="968"/>
      <c r="G26" s="968"/>
      <c r="H26" s="968"/>
      <c r="I26" s="971"/>
      <c r="J26" s="968"/>
      <c r="K26" s="968"/>
      <c r="L26" s="968"/>
      <c r="M26" s="968"/>
      <c r="N26" s="968"/>
    </row>
    <row r="27" spans="1:14">
      <c r="A27" s="968"/>
      <c r="B27" s="968"/>
      <c r="C27" s="968"/>
      <c r="D27" s="969"/>
      <c r="E27" s="968"/>
      <c r="F27" s="968"/>
      <c r="G27" s="968"/>
      <c r="H27" s="968"/>
      <c r="I27" s="968"/>
      <c r="J27" s="971"/>
      <c r="K27" s="968"/>
      <c r="L27" s="968"/>
      <c r="M27" s="968"/>
      <c r="N27" s="968"/>
    </row>
    <row r="28" spans="1:14">
      <c r="A28" s="968"/>
      <c r="B28" s="968"/>
      <c r="C28" s="968"/>
      <c r="D28" s="969"/>
      <c r="E28" s="968"/>
      <c r="F28" s="968"/>
      <c r="G28" s="968"/>
      <c r="H28" s="968"/>
      <c r="I28" s="968"/>
      <c r="J28" s="968"/>
      <c r="K28" s="968"/>
      <c r="L28" s="968"/>
      <c r="M28" s="968"/>
      <c r="N28" s="968"/>
    </row>
    <row r="29" spans="1:14">
      <c r="A29" s="968"/>
      <c r="B29" s="968"/>
      <c r="C29" s="968"/>
      <c r="D29" s="968"/>
      <c r="E29" s="968"/>
      <c r="F29" s="968"/>
      <c r="G29" s="968"/>
      <c r="H29" s="968"/>
      <c r="I29" s="968"/>
      <c r="J29" s="968"/>
      <c r="K29" s="968"/>
      <c r="L29" s="968"/>
      <c r="M29" s="968"/>
      <c r="N29" s="968"/>
    </row>
    <row r="30" spans="1:14">
      <c r="A30" s="968"/>
      <c r="B30" s="968"/>
      <c r="C30" s="968"/>
      <c r="D30" s="968"/>
      <c r="E30" s="968"/>
      <c r="F30" s="968"/>
      <c r="G30" s="968"/>
      <c r="H30" s="968"/>
      <c r="I30" s="968"/>
    </row>
    <row r="31" spans="1:14">
      <c r="A31" s="968"/>
      <c r="B31" s="968"/>
      <c r="C31" s="968"/>
      <c r="D31" s="968"/>
      <c r="E31" s="968"/>
      <c r="F31" s="968"/>
      <c r="G31" s="968"/>
      <c r="H31" s="968"/>
      <c r="I31" s="968"/>
    </row>
    <row r="32" spans="1:14">
      <c r="A32" s="968"/>
      <c r="B32" s="968"/>
      <c r="C32" s="968"/>
      <c r="D32" s="968"/>
      <c r="E32" s="968"/>
      <c r="F32" s="968"/>
      <c r="G32" s="968"/>
      <c r="H32" s="968"/>
      <c r="I32" s="968"/>
    </row>
    <row r="33" spans="1:9">
      <c r="A33" s="968"/>
      <c r="B33" s="968"/>
      <c r="C33" s="968"/>
      <c r="D33" s="968"/>
      <c r="E33" s="968"/>
      <c r="F33" s="968"/>
      <c r="G33" s="968"/>
      <c r="H33" s="968"/>
      <c r="I33" s="968"/>
    </row>
    <row r="34" spans="1:9">
      <c r="A34" s="968"/>
      <c r="B34" s="968"/>
      <c r="C34" s="968"/>
      <c r="D34" s="968"/>
      <c r="E34" s="968"/>
      <c r="F34" s="968"/>
      <c r="G34" s="968"/>
      <c r="H34" s="968"/>
      <c r="I34" s="968"/>
    </row>
    <row r="35" spans="1:9">
      <c r="A35" s="968"/>
      <c r="B35" s="968"/>
      <c r="C35" s="968"/>
      <c r="D35" s="968"/>
      <c r="E35" s="968"/>
      <c r="F35" s="968"/>
      <c r="G35" s="968"/>
      <c r="H35" s="968"/>
      <c r="I35" s="968"/>
    </row>
  </sheetData>
  <sheetProtection algorithmName="SHA-512" hashValue="9MSEkmKbW8jlt1eerE2zuedbqjnj/CADY/do/0d5PGjC8fLNMXT+c37JasoooIr+dstiQsnJARI7ynLrgqX9qQ==" saltValue="QarKZfWp1dhzyBdeOhe6dQ==" spinCount="100000" sheet="1" objects="1" scenarios="1"/>
  <mergeCells count="1">
    <mergeCell ref="B2:F2"/>
  </mergeCells>
  <pageMargins left="0.7" right="0.7" top="0.75" bottom="0.75" header="0.3" footer="0.3"/>
  <pageSetup paperSize="12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1" tint="0.249977111117893"/>
    <pageSetUpPr fitToPage="1"/>
  </sheetPr>
  <dimension ref="B1:M27"/>
  <sheetViews>
    <sheetView showGridLines="0" showZeros="0" zoomScale="85" zoomScaleNormal="85" workbookViewId="0">
      <selection activeCell="K30" sqref="K30"/>
    </sheetView>
  </sheetViews>
  <sheetFormatPr baseColWidth="10" defaultRowHeight="12.75"/>
  <cols>
    <col min="1" max="1" width="1.7109375" style="23" customWidth="1"/>
    <col min="2" max="2" width="21.42578125" style="23" customWidth="1"/>
    <col min="3" max="3" width="14.7109375" style="23" customWidth="1"/>
    <col min="4" max="4" width="15.85546875" style="23" customWidth="1"/>
    <col min="5" max="5" width="14.7109375" style="23" customWidth="1"/>
    <col min="6" max="6" width="15.7109375" style="23" customWidth="1"/>
    <col min="7" max="8" width="14.7109375" style="23" customWidth="1"/>
    <col min="9" max="9" width="6.28515625" style="23" customWidth="1"/>
    <col min="10" max="10" width="12.85546875" style="23" customWidth="1"/>
    <col min="11" max="11" width="12" style="23" bestFit="1" customWidth="1"/>
    <col min="12" max="16384" width="11.42578125" style="23"/>
  </cols>
  <sheetData>
    <row r="1" spans="2:13" s="22" customFormat="1" ht="12" customHeight="1" thickBot="1">
      <c r="B1" s="20"/>
      <c r="C1" s="21"/>
      <c r="D1" s="21"/>
      <c r="E1" s="21"/>
      <c r="F1" s="21"/>
      <c r="G1" s="21"/>
      <c r="H1" s="21"/>
    </row>
    <row r="2" spans="2:13" ht="42" customHeight="1">
      <c r="B2" s="1092" t="s">
        <v>517</v>
      </c>
      <c r="C2" s="1093"/>
      <c r="D2" s="1093"/>
      <c r="E2" s="1093"/>
      <c r="F2" s="1093"/>
      <c r="G2" s="1093"/>
      <c r="H2" s="1093"/>
    </row>
    <row r="3" spans="2:13" ht="30" customHeight="1">
      <c r="B3" s="748" t="s">
        <v>63</v>
      </c>
      <c r="C3" s="78" t="s">
        <v>12</v>
      </c>
      <c r="D3" s="78" t="s">
        <v>13</v>
      </c>
      <c r="E3" s="78" t="s">
        <v>14</v>
      </c>
      <c r="F3" s="78" t="s">
        <v>15</v>
      </c>
      <c r="G3" s="78" t="s">
        <v>26</v>
      </c>
      <c r="H3" s="78" t="s">
        <v>4</v>
      </c>
    </row>
    <row r="4" spans="2:13" ht="20.100000000000001" customHeight="1">
      <c r="B4" s="749" t="s">
        <v>65</v>
      </c>
      <c r="C4" s="68">
        <f t="shared" ref="C4:H4" si="0">SUM(C5:C13)</f>
        <v>6148.2296292551518</v>
      </c>
      <c r="D4" s="68">
        <f t="shared" si="0"/>
        <v>6287.5460357588699</v>
      </c>
      <c r="E4" s="68">
        <f t="shared" si="0"/>
        <v>4616.9186152858874</v>
      </c>
      <c r="F4" s="68">
        <f t="shared" si="0"/>
        <v>6287.5774805328765</v>
      </c>
      <c r="G4" s="68">
        <f t="shared" si="0"/>
        <v>1827.7875413807019</v>
      </c>
      <c r="H4" s="68">
        <f t="shared" si="0"/>
        <v>25168.059302213485</v>
      </c>
      <c r="I4" s="33"/>
      <c r="J4" s="33"/>
      <c r="K4" s="79"/>
      <c r="M4" s="33"/>
    </row>
    <row r="5" spans="2:13" ht="20.100000000000001" customHeight="1">
      <c r="B5" s="751" t="s">
        <v>66</v>
      </c>
      <c r="C5" s="69">
        <v>122.98971375000001</v>
      </c>
      <c r="D5" s="69">
        <v>0</v>
      </c>
      <c r="E5" s="69">
        <v>0</v>
      </c>
      <c r="F5" s="69">
        <v>0</v>
      </c>
      <c r="G5" s="69">
        <v>0</v>
      </c>
      <c r="H5" s="68">
        <f>SUM(C5:G5)</f>
        <v>122.98971375000001</v>
      </c>
      <c r="M5" s="33"/>
    </row>
    <row r="6" spans="2:13" ht="20.100000000000001" customHeight="1">
      <c r="B6" s="752" t="s">
        <v>67</v>
      </c>
      <c r="C6" s="70">
        <v>2462.7978278924729</v>
      </c>
      <c r="D6" s="70">
        <v>2046.0141983014782</v>
      </c>
      <c r="E6" s="70">
        <v>171.02804965999999</v>
      </c>
      <c r="F6" s="70">
        <v>2839.3481663435346</v>
      </c>
      <c r="G6" s="70">
        <v>1349.370594364379</v>
      </c>
      <c r="H6" s="68">
        <f t="shared" ref="H6:H13" si="1">SUM(C6:G6)</f>
        <v>8868.5588365618642</v>
      </c>
      <c r="M6" s="33"/>
    </row>
    <row r="7" spans="2:13" ht="20.100000000000001" customHeight="1">
      <c r="B7" s="751" t="s">
        <v>68</v>
      </c>
      <c r="C7" s="69">
        <v>158.90740635524659</v>
      </c>
      <c r="D7" s="69">
        <v>74.346948005922357</v>
      </c>
      <c r="E7" s="69">
        <v>373.87882434788798</v>
      </c>
      <c r="F7" s="69">
        <v>2013.5122040909428</v>
      </c>
      <c r="G7" s="69">
        <v>0</v>
      </c>
      <c r="H7" s="68">
        <f t="shared" si="1"/>
        <v>2620.6453827999994</v>
      </c>
      <c r="M7" s="33"/>
    </row>
    <row r="8" spans="2:13" ht="20.100000000000001" customHeight="1">
      <c r="B8" s="752" t="s">
        <v>69</v>
      </c>
      <c r="C8" s="70">
        <v>60.620438999999998</v>
      </c>
      <c r="D8" s="70">
        <v>0</v>
      </c>
      <c r="E8" s="70">
        <v>2224.7136223299999</v>
      </c>
      <c r="F8" s="70">
        <v>0</v>
      </c>
      <c r="G8" s="70">
        <v>0</v>
      </c>
      <c r="H8" s="68">
        <f t="shared" si="1"/>
        <v>2285.3340613299997</v>
      </c>
      <c r="M8" s="33"/>
    </row>
    <row r="9" spans="2:13" ht="20.100000000000001" customHeight="1">
      <c r="B9" s="751" t="s">
        <v>70</v>
      </c>
      <c r="C9" s="69">
        <v>0</v>
      </c>
      <c r="D9" s="69">
        <v>0</v>
      </c>
      <c r="E9" s="69">
        <v>0</v>
      </c>
      <c r="F9" s="69">
        <v>907.07439600999987</v>
      </c>
      <c r="G9" s="69">
        <v>0</v>
      </c>
      <c r="H9" s="68">
        <f t="shared" si="1"/>
        <v>907.07439600999987</v>
      </c>
      <c r="M9" s="33"/>
    </row>
    <row r="10" spans="2:13" ht="20.100000000000001" customHeight="1">
      <c r="B10" s="752" t="s">
        <v>80</v>
      </c>
      <c r="C10" s="70">
        <v>2192.1730235362315</v>
      </c>
      <c r="D10" s="70">
        <v>1262.2561797814692</v>
      </c>
      <c r="E10" s="70">
        <v>0</v>
      </c>
      <c r="F10" s="70">
        <v>0</v>
      </c>
      <c r="G10" s="70">
        <v>333.58324452632291</v>
      </c>
      <c r="H10" s="68">
        <f t="shared" si="1"/>
        <v>3788.0124478440239</v>
      </c>
      <c r="M10" s="33"/>
    </row>
    <row r="11" spans="2:13" ht="20.100000000000001" customHeight="1">
      <c r="B11" s="751" t="s">
        <v>72</v>
      </c>
      <c r="C11" s="69">
        <v>0</v>
      </c>
      <c r="D11" s="69">
        <v>0</v>
      </c>
      <c r="E11" s="69">
        <v>1818.7393868080001</v>
      </c>
      <c r="F11" s="69">
        <v>0</v>
      </c>
      <c r="G11" s="69">
        <v>0</v>
      </c>
      <c r="H11" s="68">
        <f t="shared" si="1"/>
        <v>1818.7393868080001</v>
      </c>
      <c r="M11" s="33"/>
    </row>
    <row r="12" spans="2:13" ht="20.100000000000001" customHeight="1">
      <c r="B12" s="752" t="s">
        <v>73</v>
      </c>
      <c r="C12" s="70">
        <v>933.09247448999997</v>
      </c>
      <c r="D12" s="70">
        <v>2776.0507826500002</v>
      </c>
      <c r="E12" s="70">
        <v>0</v>
      </c>
      <c r="F12" s="70">
        <v>0</v>
      </c>
      <c r="G12" s="70">
        <v>0</v>
      </c>
      <c r="H12" s="68">
        <f t="shared" si="1"/>
        <v>3709.1432571400001</v>
      </c>
    </row>
    <row r="13" spans="2:13" ht="20.100000000000001" customHeight="1">
      <c r="B13" s="751" t="s">
        <v>74</v>
      </c>
      <c r="C13" s="69">
        <v>217.6487442312</v>
      </c>
      <c r="D13" s="69">
        <v>128.87792701999999</v>
      </c>
      <c r="E13" s="69">
        <v>28.55873214</v>
      </c>
      <c r="F13" s="69">
        <v>527.6427140884</v>
      </c>
      <c r="G13" s="69">
        <v>144.83370249000001</v>
      </c>
      <c r="H13" s="68">
        <f t="shared" si="1"/>
        <v>1047.5618199696</v>
      </c>
    </row>
    <row r="14" spans="2:13" ht="20.100000000000001" customHeight="1">
      <c r="B14" s="749" t="s">
        <v>75</v>
      </c>
      <c r="C14" s="68">
        <f t="shared" ref="C14:H14" si="2">SUM(C15:C17)</f>
        <v>4207.7031247784471</v>
      </c>
      <c r="D14" s="68">
        <f t="shared" si="2"/>
        <v>3730.8129306308279</v>
      </c>
      <c r="E14" s="68">
        <f t="shared" si="2"/>
        <v>959.38158377627428</v>
      </c>
      <c r="F14" s="68">
        <f t="shared" si="2"/>
        <v>47.53056419</v>
      </c>
      <c r="G14" s="68">
        <f t="shared" si="2"/>
        <v>92.699960140000002</v>
      </c>
      <c r="H14" s="68">
        <f t="shared" si="2"/>
        <v>9038.1281635155501</v>
      </c>
    </row>
    <row r="15" spans="2:13" ht="20.100000000000001" customHeight="1">
      <c r="B15" s="752" t="s">
        <v>76</v>
      </c>
      <c r="C15" s="72">
        <v>1954.4469524289996</v>
      </c>
      <c r="D15" s="72">
        <v>812.21243518160009</v>
      </c>
      <c r="E15" s="72">
        <v>343.80753386999999</v>
      </c>
      <c r="F15" s="72">
        <v>46.889549219999999</v>
      </c>
      <c r="G15" s="72">
        <v>56.856058870000005</v>
      </c>
      <c r="H15" s="68">
        <f>SUM(C15:G15)</f>
        <v>3214.2125295706001</v>
      </c>
    </row>
    <row r="16" spans="2:13" ht="20.100000000000001" customHeight="1">
      <c r="B16" s="751" t="s">
        <v>77</v>
      </c>
      <c r="C16" s="69">
        <v>1535.1099711394477</v>
      </c>
      <c r="D16" s="69">
        <v>2149.1539595952277</v>
      </c>
      <c r="E16" s="69">
        <v>0</v>
      </c>
      <c r="F16" s="69">
        <v>0</v>
      </c>
      <c r="G16" s="69">
        <v>0</v>
      </c>
      <c r="H16" s="68">
        <f>SUM(C16:G16)</f>
        <v>3684.2639307346753</v>
      </c>
    </row>
    <row r="17" spans="2:9" ht="20.100000000000001" customHeight="1">
      <c r="B17" s="752" t="s">
        <v>78</v>
      </c>
      <c r="C17" s="72">
        <v>718.14620120999996</v>
      </c>
      <c r="D17" s="72">
        <v>769.44653585399999</v>
      </c>
      <c r="E17" s="72">
        <v>615.57404990627435</v>
      </c>
      <c r="F17" s="72">
        <v>0.64101496999999996</v>
      </c>
      <c r="G17" s="72">
        <v>35.843901269999996</v>
      </c>
      <c r="H17" s="68">
        <f>SUM(C17:G17)</f>
        <v>2139.6517032102743</v>
      </c>
    </row>
    <row r="18" spans="2:9" s="60" customFormat="1" ht="20.100000000000001" customHeight="1">
      <c r="B18" s="750" t="s">
        <v>4</v>
      </c>
      <c r="C18" s="68">
        <f t="shared" ref="C18:H18" si="3">C4+C14</f>
        <v>10355.932754033598</v>
      </c>
      <c r="D18" s="68">
        <f t="shared" si="3"/>
        <v>10018.358966389698</v>
      </c>
      <c r="E18" s="68">
        <f t="shared" si="3"/>
        <v>5576.3001990621615</v>
      </c>
      <c r="F18" s="68">
        <f t="shared" si="3"/>
        <v>6335.1080447228769</v>
      </c>
      <c r="G18" s="68">
        <f t="shared" si="3"/>
        <v>1920.4875015207019</v>
      </c>
      <c r="H18" s="68">
        <f t="shared" si="3"/>
        <v>34206.187465729032</v>
      </c>
    </row>
    <row r="19" spans="2:9" s="60" customFormat="1" ht="38.25" customHeight="1">
      <c r="B19" s="1083" t="s">
        <v>81</v>
      </c>
      <c r="C19" s="1099"/>
      <c r="D19" s="1099"/>
      <c r="E19" s="1099"/>
      <c r="F19" s="1099"/>
      <c r="G19" s="1099"/>
      <c r="H19" s="1099"/>
      <c r="I19" s="80"/>
    </row>
    <row r="20" spans="2:9">
      <c r="B20" s="81"/>
      <c r="C20" s="29"/>
      <c r="D20" s="29"/>
      <c r="E20" s="82"/>
      <c r="F20" s="82"/>
      <c r="G20" s="82"/>
      <c r="H20" s="82"/>
      <c r="I20" s="29"/>
    </row>
    <row r="21" spans="2:9">
      <c r="B21" s="83"/>
      <c r="C21" s="75"/>
      <c r="D21" s="75"/>
      <c r="E21" s="75"/>
      <c r="F21" s="75"/>
      <c r="G21" s="75"/>
      <c r="H21" s="75"/>
    </row>
    <row r="22" spans="2:9">
      <c r="B22" s="83"/>
      <c r="C22" s="84"/>
      <c r="D22" s="84"/>
      <c r="E22" s="84"/>
      <c r="F22" s="84"/>
      <c r="G22" s="84"/>
      <c r="H22" s="84"/>
    </row>
    <row r="23" spans="2:9">
      <c r="B23" s="81"/>
      <c r="C23" s="85">
        <f>+C7/$H$7</f>
        <v>6.0636745207191575E-2</v>
      </c>
      <c r="D23" s="85">
        <f>+D7/$H$7</f>
        <v>2.8369709421153039E-2</v>
      </c>
      <c r="E23" s="85">
        <f>+E7/$H$7</f>
        <v>0.14266669836436294</v>
      </c>
      <c r="F23" s="85">
        <f>+F7/$H$7</f>
        <v>0.76832684700729259</v>
      </c>
      <c r="G23" s="86">
        <f>+G7/$H$7</f>
        <v>0</v>
      </c>
      <c r="H23" s="82"/>
      <c r="I23" s="29"/>
    </row>
    <row r="24" spans="2:9">
      <c r="B24" s="83"/>
      <c r="C24" s="75"/>
      <c r="D24" s="75"/>
      <c r="E24" s="75"/>
      <c r="F24" s="75"/>
      <c r="G24" s="75"/>
      <c r="H24" s="75"/>
    </row>
    <row r="25" spans="2:9">
      <c r="B25" s="83"/>
      <c r="C25" s="84"/>
      <c r="D25" s="84"/>
      <c r="E25" s="84"/>
      <c r="F25" s="84"/>
      <c r="G25" s="84"/>
      <c r="H25" s="84"/>
    </row>
    <row r="26" spans="2:9">
      <c r="B26" s="83"/>
      <c r="C26" s="84"/>
      <c r="D26" s="84"/>
      <c r="E26" s="84"/>
      <c r="F26" s="84"/>
      <c r="G26" s="84"/>
      <c r="H26" s="84"/>
    </row>
    <row r="27" spans="2:9">
      <c r="C27" s="59"/>
      <c r="D27" s="59"/>
      <c r="E27" s="59"/>
      <c r="F27" s="59"/>
      <c r="G27" s="59"/>
      <c r="H27" s="87"/>
    </row>
  </sheetData>
  <sheetProtection algorithmName="SHA-512" hashValue="Q6u/tHSRWAh5Y7u/2FerdTOebQAVVMndFWlS8KwR6jvWfWUlCnrKFqMT4Gn9weIDcPlyMZny1kqZT/+LzfUTVw==" saltValue="2fCGMq7XP09Dgty9cVNd1A==" spinCount="100000" sheet="1" objects="1" scenarios="1"/>
  <mergeCells count="2">
    <mergeCell ref="B19:H19"/>
    <mergeCell ref="B2:H2"/>
  </mergeCells>
  <printOptions horizontalCentered="1"/>
  <pageMargins left="0.19685039370078741" right="0.19685039370078741" top="0.59055118110236227" bottom="0.59055118110236227" header="0.39370078740157483" footer="0.39370078740157483"/>
  <pageSetup paperSize="12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P43"/>
  <sheetViews>
    <sheetView showZeros="0" zoomScaleNormal="100" workbookViewId="0"/>
  </sheetViews>
  <sheetFormatPr baseColWidth="10" defaultRowHeight="12.75"/>
  <cols>
    <col min="1" max="1" width="4.7109375" style="23" customWidth="1"/>
    <col min="2" max="7" width="14.7109375" style="23" customWidth="1"/>
    <col min="8" max="8" width="4.42578125" style="23" customWidth="1"/>
    <col min="9" max="9" width="12.28515625" style="23" customWidth="1"/>
    <col min="10" max="11" width="11.42578125" style="23"/>
    <col min="12" max="12" width="16" style="23" customWidth="1"/>
    <col min="13" max="16384" width="11.42578125" style="23"/>
  </cols>
  <sheetData>
    <row r="1" spans="1:16">
      <c r="A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42" customHeight="1">
      <c r="A2" s="42"/>
      <c r="B2" s="1100" t="s">
        <v>518</v>
      </c>
      <c r="C2" s="1100"/>
      <c r="D2" s="1100"/>
      <c r="E2" s="1100"/>
      <c r="F2" s="1100"/>
      <c r="G2" s="1100"/>
      <c r="H2" s="42"/>
      <c r="I2" s="42"/>
      <c r="J2" s="42"/>
      <c r="K2" s="42"/>
      <c r="L2" s="42"/>
      <c r="M2" s="42"/>
      <c r="N2" s="42"/>
      <c r="O2" s="42"/>
      <c r="P2" s="42"/>
    </row>
    <row r="3" spans="1:16" s="42" customFormat="1" ht="15" customHeight="1">
      <c r="B3" s="43"/>
      <c r="C3" s="44"/>
      <c r="D3" s="44"/>
      <c r="E3" s="44"/>
      <c r="F3" s="44"/>
      <c r="G3" s="45"/>
      <c r="L3" s="91" t="s">
        <v>82</v>
      </c>
      <c r="M3" s="92" t="s">
        <v>83</v>
      </c>
      <c r="N3" s="93" t="s">
        <v>84</v>
      </c>
      <c r="O3" s="983"/>
    </row>
    <row r="4" spans="1:16" s="42" customFormat="1" ht="15" customHeight="1">
      <c r="B4" s="46"/>
      <c r="C4" s="47"/>
      <c r="D4" s="47"/>
      <c r="E4" s="47"/>
      <c r="F4" s="47"/>
      <c r="G4" s="48"/>
      <c r="L4" s="88" t="s">
        <v>85</v>
      </c>
      <c r="M4" s="89" t="s">
        <v>86</v>
      </c>
      <c r="N4" s="90" t="s">
        <v>87</v>
      </c>
      <c r="O4" s="983"/>
    </row>
    <row r="5" spans="1:16" s="42" customFormat="1" ht="15" customHeight="1">
      <c r="B5" s="46"/>
      <c r="C5" s="47"/>
      <c r="D5" s="47"/>
      <c r="E5" s="47"/>
      <c r="F5" s="47"/>
      <c r="G5" s="48"/>
      <c r="L5" s="1004" t="s">
        <v>67</v>
      </c>
      <c r="M5" s="89">
        <v>8.8685588365618635</v>
      </c>
      <c r="N5" s="90">
        <f t="shared" ref="N5:N16" si="0">M5/$M$18</f>
        <v>0.25926767914276372</v>
      </c>
      <c r="O5" s="983"/>
    </row>
    <row r="6" spans="1:16" s="42" customFormat="1" ht="15" customHeight="1">
      <c r="B6" s="46"/>
      <c r="C6" s="47"/>
      <c r="D6" s="47"/>
      <c r="E6" s="47"/>
      <c r="F6" s="47"/>
      <c r="G6" s="48"/>
      <c r="L6" s="1004" t="s">
        <v>80</v>
      </c>
      <c r="M6" s="89">
        <v>3.7880124478440238</v>
      </c>
      <c r="N6" s="90">
        <f t="shared" si="0"/>
        <v>0.1107405627019734</v>
      </c>
      <c r="O6" s="983"/>
    </row>
    <row r="7" spans="1:16" s="42" customFormat="1" ht="15" customHeight="1">
      <c r="B7" s="46"/>
      <c r="C7" s="47"/>
      <c r="D7" s="47"/>
      <c r="E7" s="47"/>
      <c r="F7" s="47"/>
      <c r="G7" s="48"/>
      <c r="L7" s="1004" t="s">
        <v>88</v>
      </c>
      <c r="M7" s="89">
        <v>3.70914325714</v>
      </c>
      <c r="N7" s="90">
        <f t="shared" si="0"/>
        <v>0.10843486316199859</v>
      </c>
      <c r="O7" s="983"/>
    </row>
    <row r="8" spans="1:16" s="42" customFormat="1" ht="15" customHeight="1">
      <c r="B8" s="46"/>
      <c r="C8" s="47"/>
      <c r="D8" s="47"/>
      <c r="E8" s="47"/>
      <c r="F8" s="47"/>
      <c r="G8" s="48"/>
      <c r="L8" s="1004" t="s">
        <v>77</v>
      </c>
      <c r="M8" s="89">
        <v>3.6842639307346752</v>
      </c>
      <c r="N8" s="90">
        <f t="shared" si="0"/>
        <v>0.10770752906695361</v>
      </c>
      <c r="O8" s="983"/>
    </row>
    <row r="9" spans="1:16" s="42" customFormat="1" ht="15" customHeight="1">
      <c r="B9" s="46"/>
      <c r="C9" s="47"/>
      <c r="D9" s="47"/>
      <c r="E9" s="47"/>
      <c r="F9" s="47"/>
      <c r="G9" s="48"/>
      <c r="L9" s="1004" t="s">
        <v>76</v>
      </c>
      <c r="M9" s="89">
        <v>3.2142125295706001</v>
      </c>
      <c r="N9" s="90">
        <f t="shared" si="0"/>
        <v>9.3965822200761148E-2</v>
      </c>
      <c r="O9" s="983"/>
    </row>
    <row r="10" spans="1:16" s="42" customFormat="1" ht="15" customHeight="1">
      <c r="B10" s="46"/>
      <c r="C10" s="47"/>
      <c r="D10" s="47"/>
      <c r="E10" s="47"/>
      <c r="F10" s="47"/>
      <c r="G10" s="48"/>
      <c r="L10" s="1004" t="s">
        <v>68</v>
      </c>
      <c r="M10" s="89">
        <v>2.6206453827999994</v>
      </c>
      <c r="N10" s="90">
        <f t="shared" si="0"/>
        <v>7.6613197113113138E-2</v>
      </c>
      <c r="O10" s="983"/>
    </row>
    <row r="11" spans="1:16" s="42" customFormat="1" ht="15" customHeight="1">
      <c r="B11" s="46"/>
      <c r="C11" s="47"/>
      <c r="D11" s="47"/>
      <c r="E11" s="47"/>
      <c r="F11" s="47"/>
      <c r="G11" s="48"/>
      <c r="L11" s="1004" t="s">
        <v>69</v>
      </c>
      <c r="M11" s="89">
        <v>2.2853340613299995</v>
      </c>
      <c r="N11" s="90">
        <f t="shared" si="0"/>
        <v>6.6810546004861276E-2</v>
      </c>
      <c r="O11" s="983"/>
    </row>
    <row r="12" spans="1:16" s="42" customFormat="1" ht="15" customHeight="1">
      <c r="B12" s="46"/>
      <c r="C12" s="47"/>
      <c r="D12" s="47"/>
      <c r="E12" s="47"/>
      <c r="F12" s="47"/>
      <c r="G12" s="48"/>
      <c r="L12" s="1004" t="s">
        <v>78</v>
      </c>
      <c r="M12" s="89">
        <v>2.1396517032102742</v>
      </c>
      <c r="N12" s="90">
        <f t="shared" si="0"/>
        <v>6.2551598460190205E-2</v>
      </c>
      <c r="O12" s="983"/>
    </row>
    <row r="13" spans="1:16" s="42" customFormat="1" ht="15" customHeight="1">
      <c r="B13" s="46"/>
      <c r="C13" s="47"/>
      <c r="D13" s="47"/>
      <c r="E13" s="47"/>
      <c r="F13" s="47"/>
      <c r="G13" s="48"/>
      <c r="L13" s="1004" t="s">
        <v>72</v>
      </c>
      <c r="M13" s="89">
        <v>1.818739386808</v>
      </c>
      <c r="N13" s="90">
        <f t="shared" si="0"/>
        <v>5.3169894734108651E-2</v>
      </c>
      <c r="O13" s="983"/>
    </row>
    <row r="14" spans="1:16" s="42" customFormat="1" ht="15" customHeight="1">
      <c r="B14" s="46"/>
      <c r="C14" s="47"/>
      <c r="D14" s="47"/>
      <c r="E14" s="47"/>
      <c r="F14" s="47"/>
      <c r="G14" s="48"/>
      <c r="L14" s="1004" t="s">
        <v>671</v>
      </c>
      <c r="M14" s="89">
        <v>1.0475618199696</v>
      </c>
      <c r="N14" s="90">
        <f t="shared" si="0"/>
        <v>3.0624921909790305E-2</v>
      </c>
      <c r="O14" s="983"/>
    </row>
    <row r="15" spans="1:16" s="42" customFormat="1" ht="15" customHeight="1">
      <c r="B15" s="46"/>
      <c r="C15" s="47"/>
      <c r="D15" s="47"/>
      <c r="E15" s="47"/>
      <c r="F15" s="47"/>
      <c r="G15" s="48"/>
      <c r="L15" s="1004" t="s">
        <v>70</v>
      </c>
      <c r="M15" s="89">
        <v>0.90707439600999984</v>
      </c>
      <c r="N15" s="90">
        <f t="shared" si="0"/>
        <v>2.6517845548229887E-2</v>
      </c>
      <c r="O15" s="983"/>
    </row>
    <row r="16" spans="1:16" s="42" customFormat="1" ht="15" customHeight="1">
      <c r="B16" s="46"/>
      <c r="C16" s="47"/>
      <c r="D16" s="47"/>
      <c r="E16" s="47"/>
      <c r="F16" s="47"/>
      <c r="G16" s="48"/>
      <c r="L16" s="1004" t="s">
        <v>66</v>
      </c>
      <c r="M16" s="89">
        <v>0.12298971375000001</v>
      </c>
      <c r="N16" s="90">
        <f t="shared" si="0"/>
        <v>3.5955399552558319E-3</v>
      </c>
      <c r="O16" s="983"/>
    </row>
    <row r="17" spans="2:15" s="42" customFormat="1" ht="15" customHeight="1">
      <c r="B17" s="46"/>
      <c r="C17" s="47"/>
      <c r="D17" s="47"/>
      <c r="E17" s="47"/>
      <c r="F17" s="47"/>
      <c r="G17" s="48"/>
      <c r="L17" s="88"/>
      <c r="M17" s="89"/>
      <c r="N17" s="1005"/>
      <c r="O17" s="983"/>
    </row>
    <row r="18" spans="2:15" s="42" customFormat="1" ht="15" customHeight="1">
      <c r="B18" s="46"/>
      <c r="C18" s="47"/>
      <c r="D18" s="47"/>
      <c r="E18" s="47"/>
      <c r="F18" s="47"/>
      <c r="G18" s="48"/>
      <c r="L18" s="1006"/>
      <c r="M18" s="1007">
        <f>SUM(M5:M17)</f>
        <v>34.206187465729045</v>
      </c>
      <c r="N18" s="1008">
        <f>SUM(N5:N17)</f>
        <v>0.99999999999999956</v>
      </c>
      <c r="O18" s="983"/>
    </row>
    <row r="19" spans="2:15" s="42" customFormat="1" ht="15" customHeight="1">
      <c r="B19" s="46"/>
      <c r="C19" s="47"/>
      <c r="D19" s="47"/>
      <c r="E19" s="47"/>
      <c r="F19" s="47"/>
      <c r="G19" s="48"/>
      <c r="L19" s="983"/>
      <c r="M19" s="983"/>
      <c r="N19" s="983"/>
      <c r="O19" s="983"/>
    </row>
    <row r="20" spans="2:15" s="42" customFormat="1" ht="15" customHeight="1">
      <c r="B20" s="46"/>
      <c r="C20" s="47"/>
      <c r="D20" s="47"/>
      <c r="E20" s="47"/>
      <c r="F20" s="47"/>
      <c r="G20" s="48"/>
      <c r="L20" s="983"/>
      <c r="M20" s="983"/>
      <c r="N20" s="983"/>
      <c r="O20" s="983"/>
    </row>
    <row r="21" spans="2:15" s="42" customFormat="1" ht="15" customHeight="1">
      <c r="B21" s="46"/>
      <c r="C21" s="47"/>
      <c r="D21" s="47"/>
      <c r="E21" s="47"/>
      <c r="F21" s="47"/>
      <c r="G21" s="48"/>
      <c r="L21" s="983"/>
      <c r="M21" s="983"/>
      <c r="N21" s="983"/>
      <c r="O21" s="983"/>
    </row>
    <row r="22" spans="2:15" s="42" customFormat="1" ht="15" customHeight="1">
      <c r="B22" s="46"/>
      <c r="C22" s="47"/>
      <c r="D22" s="47"/>
      <c r="E22" s="47"/>
      <c r="F22" s="47"/>
      <c r="G22" s="48"/>
      <c r="L22" s="983"/>
      <c r="M22" s="983"/>
      <c r="N22" s="983"/>
      <c r="O22" s="983"/>
    </row>
    <row r="23" spans="2:15" s="42" customFormat="1">
      <c r="B23" s="46"/>
      <c r="C23" s="47"/>
      <c r="D23" s="47"/>
      <c r="E23" s="47"/>
      <c r="F23" s="47"/>
      <c r="G23" s="48"/>
      <c r="L23" s="983"/>
      <c r="M23" s="983"/>
      <c r="N23" s="983"/>
      <c r="O23" s="983"/>
    </row>
    <row r="24" spans="2:15" s="42" customFormat="1">
      <c r="B24" s="50"/>
      <c r="C24" s="51"/>
      <c r="D24" s="51"/>
      <c r="E24" s="51"/>
      <c r="F24" s="51"/>
      <c r="G24" s="52"/>
      <c r="L24" s="983"/>
      <c r="M24" s="983"/>
      <c r="N24" s="983"/>
      <c r="O24" s="983"/>
    </row>
    <row r="25" spans="2:15" s="60" customFormat="1" ht="28.5" customHeight="1">
      <c r="B25" s="1101" t="s">
        <v>89</v>
      </c>
      <c r="C25" s="1102"/>
      <c r="D25" s="1102"/>
      <c r="E25" s="1102"/>
      <c r="F25" s="1102"/>
      <c r="G25" s="1102"/>
      <c r="L25" s="1009"/>
      <c r="M25" s="1009"/>
      <c r="N25" s="1009"/>
      <c r="O25" s="1009"/>
    </row>
    <row r="26" spans="2:15">
      <c r="B26" s="1098"/>
      <c r="C26" s="1098"/>
      <c r="D26" s="1098"/>
      <c r="E26" s="1098"/>
      <c r="F26" s="1098"/>
      <c r="G26" s="1098"/>
    </row>
    <row r="34" spans="2:4">
      <c r="B34" s="94"/>
      <c r="C34" s="95"/>
      <c r="D34" s="96"/>
    </row>
    <row r="35" spans="2:4">
      <c r="B35" s="94"/>
      <c r="C35" s="95"/>
      <c r="D35" s="96"/>
    </row>
    <row r="36" spans="2:4">
      <c r="B36" s="94"/>
      <c r="C36" s="95"/>
      <c r="D36" s="96"/>
    </row>
    <row r="37" spans="2:4">
      <c r="B37" s="94"/>
      <c r="C37" s="95"/>
      <c r="D37" s="96"/>
    </row>
    <row r="38" spans="2:4">
      <c r="B38" s="94"/>
      <c r="C38" s="95"/>
      <c r="D38" s="96"/>
    </row>
    <row r="39" spans="2:4">
      <c r="B39" s="94"/>
      <c r="C39" s="95"/>
      <c r="D39" s="96"/>
    </row>
    <row r="43" spans="2:4">
      <c r="B43" s="97"/>
    </row>
  </sheetData>
  <sheetProtection algorithmName="SHA-512" hashValue="2fZlnKuj2O1fEnreE4xhJ4kx5JD3MxIxbXTrX7hq52wODAtqLgGu8auP9OVqo9wnk8xTpFyuQbzOMLg2emyHtw==" saltValue="bDQuCC27Cz8PWsKqA3wPyw==" spinCount="100000" sheet="1" objects="1" scenarios="1"/>
  <mergeCells count="3">
    <mergeCell ref="B2:G2"/>
    <mergeCell ref="B26:G26"/>
    <mergeCell ref="B25:G25"/>
  </mergeCells>
  <printOptions horizontalCentered="1"/>
  <pageMargins left="0.19685039370078741" right="0.19685039370078741" top="0.59055118110236227" bottom="0.59055118110236227" header="0" footer="0.39370078740157483"/>
  <pageSetup paperSize="125" orientation="portrait" horizontalDpi="1200" verticalDpi="1200" r:id="rId1"/>
  <headerFooter alignWithMargins="0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1" tint="0.249977111117893"/>
  </sheetPr>
  <dimension ref="A1:P43"/>
  <sheetViews>
    <sheetView showZeros="0" zoomScaleNormal="100" workbookViewId="0">
      <selection activeCell="K30" sqref="K30"/>
    </sheetView>
  </sheetViews>
  <sheetFormatPr baseColWidth="10" defaultRowHeight="12.75"/>
  <cols>
    <col min="1" max="1" width="4.7109375" style="23" customWidth="1"/>
    <col min="2" max="7" width="14.7109375" style="23" customWidth="1"/>
    <col min="8" max="8" width="4.28515625" style="23" customWidth="1"/>
    <col min="9" max="9" width="11.42578125" style="23" customWidth="1"/>
    <col min="10" max="11" width="11.42578125" style="23"/>
    <col min="12" max="12" width="16" style="23" customWidth="1"/>
    <col min="13" max="16384" width="11.42578125" style="23"/>
  </cols>
  <sheetData>
    <row r="1" spans="1:16">
      <c r="A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42" customHeight="1">
      <c r="A2" s="42"/>
      <c r="B2" s="1100" t="s">
        <v>519</v>
      </c>
      <c r="C2" s="1100"/>
      <c r="D2" s="1100"/>
      <c r="E2" s="1100"/>
      <c r="F2" s="1100"/>
      <c r="G2" s="1100"/>
      <c r="H2" s="42"/>
      <c r="I2" s="42"/>
      <c r="J2" s="42"/>
      <c r="K2" s="42"/>
      <c r="L2" s="42"/>
      <c r="M2" s="42"/>
      <c r="N2" s="42"/>
      <c r="O2" s="42"/>
      <c r="P2" s="42"/>
    </row>
    <row r="3" spans="1:16" s="42" customFormat="1" ht="15" customHeight="1">
      <c r="B3" s="43"/>
      <c r="C3" s="44"/>
      <c r="D3" s="44"/>
      <c r="E3" s="44"/>
      <c r="F3" s="44"/>
      <c r="G3" s="45"/>
      <c r="K3" s="983"/>
      <c r="L3" s="91" t="s">
        <v>82</v>
      </c>
      <c r="M3" s="92" t="s">
        <v>83</v>
      </c>
      <c r="N3" s="93" t="s">
        <v>84</v>
      </c>
      <c r="O3" s="983"/>
      <c r="P3" s="983"/>
    </row>
    <row r="4" spans="1:16" s="42" customFormat="1" ht="15" customHeight="1">
      <c r="B4" s="46"/>
      <c r="C4" s="47"/>
      <c r="D4" s="47"/>
      <c r="E4" s="47"/>
      <c r="F4" s="47"/>
      <c r="G4" s="48"/>
      <c r="K4" s="983"/>
      <c r="L4" s="88" t="s">
        <v>85</v>
      </c>
      <c r="M4" s="89" t="s">
        <v>86</v>
      </c>
      <c r="N4" s="90" t="s">
        <v>87</v>
      </c>
      <c r="O4" s="983"/>
      <c r="P4" s="983"/>
    </row>
    <row r="5" spans="1:16" s="42" customFormat="1" ht="15" customHeight="1">
      <c r="B5" s="46"/>
      <c r="C5" s="47"/>
      <c r="D5" s="47"/>
      <c r="E5" s="47"/>
      <c r="F5" s="47"/>
      <c r="G5" s="48"/>
      <c r="K5" s="983"/>
      <c r="L5" s="1004" t="s">
        <v>67</v>
      </c>
      <c r="M5" s="89">
        <v>8.8685588365618635</v>
      </c>
      <c r="N5" s="90">
        <f>M5/$M$18</f>
        <v>0.3523735672293925</v>
      </c>
      <c r="O5" s="983"/>
      <c r="P5" s="983"/>
    </row>
    <row r="6" spans="1:16" s="42" customFormat="1" ht="15" customHeight="1">
      <c r="B6" s="46"/>
      <c r="C6" s="47"/>
      <c r="D6" s="47"/>
      <c r="E6" s="47"/>
      <c r="F6" s="47"/>
      <c r="G6" s="48"/>
      <c r="K6" s="983"/>
      <c r="L6" s="1004" t="s">
        <v>80</v>
      </c>
      <c r="M6" s="89">
        <v>3.7880124478440238</v>
      </c>
      <c r="N6" s="90">
        <f t="shared" ref="N6:N16" si="0">M6/$M$18</f>
        <v>0.15050872228002393</v>
      </c>
      <c r="O6" s="983"/>
      <c r="P6" s="983"/>
    </row>
    <row r="7" spans="1:16" s="42" customFormat="1" ht="15" customHeight="1">
      <c r="B7" s="46"/>
      <c r="C7" s="47"/>
      <c r="D7" s="47"/>
      <c r="E7" s="47"/>
      <c r="F7" s="47"/>
      <c r="G7" s="48"/>
      <c r="K7" s="983"/>
      <c r="L7" s="1004" t="s">
        <v>88</v>
      </c>
      <c r="M7" s="89">
        <v>3.70914325714</v>
      </c>
      <c r="N7" s="90">
        <f t="shared" si="0"/>
        <v>0.14737502056083387</v>
      </c>
      <c r="O7" s="983"/>
      <c r="P7" s="983"/>
    </row>
    <row r="8" spans="1:16" s="42" customFormat="1" ht="15" customHeight="1">
      <c r="B8" s="46"/>
      <c r="C8" s="47"/>
      <c r="D8" s="47"/>
      <c r="E8" s="47"/>
      <c r="F8" s="47"/>
      <c r="G8" s="48"/>
      <c r="K8" s="983"/>
      <c r="L8" s="1004"/>
      <c r="M8" s="89"/>
      <c r="N8" s="90"/>
      <c r="O8" s="983"/>
      <c r="P8" s="983"/>
    </row>
    <row r="9" spans="1:16" s="42" customFormat="1" ht="15" customHeight="1">
      <c r="B9" s="46"/>
      <c r="C9" s="47"/>
      <c r="D9" s="47"/>
      <c r="E9" s="47"/>
      <c r="F9" s="47"/>
      <c r="G9" s="48"/>
      <c r="K9" s="983"/>
      <c r="L9" s="1004"/>
      <c r="M9" s="89"/>
      <c r="N9" s="90"/>
      <c r="O9" s="983"/>
      <c r="P9" s="983"/>
    </row>
    <row r="10" spans="1:16" s="42" customFormat="1" ht="15" customHeight="1">
      <c r="B10" s="46"/>
      <c r="C10" s="47"/>
      <c r="D10" s="47"/>
      <c r="E10" s="47"/>
      <c r="F10" s="47"/>
      <c r="G10" s="48"/>
      <c r="K10" s="983"/>
      <c r="L10" s="1004" t="s">
        <v>68</v>
      </c>
      <c r="M10" s="89">
        <v>2.6206453827999994</v>
      </c>
      <c r="N10" s="90">
        <f t="shared" si="0"/>
        <v>0.10412584265364941</v>
      </c>
      <c r="O10" s="983"/>
      <c r="P10" s="983"/>
    </row>
    <row r="11" spans="1:16" s="42" customFormat="1" ht="15" customHeight="1">
      <c r="B11" s="46"/>
      <c r="C11" s="47"/>
      <c r="D11" s="47"/>
      <c r="E11" s="47"/>
      <c r="F11" s="47"/>
      <c r="G11" s="48"/>
      <c r="K11" s="983"/>
      <c r="L11" s="1004" t="s">
        <v>69</v>
      </c>
      <c r="M11" s="89">
        <v>2.2853340613299995</v>
      </c>
      <c r="N11" s="90">
        <f t="shared" si="0"/>
        <v>9.0802951228305784E-2</v>
      </c>
      <c r="O11" s="983"/>
      <c r="P11" s="983"/>
    </row>
    <row r="12" spans="1:16" s="42" customFormat="1" ht="15" customHeight="1">
      <c r="B12" s="46"/>
      <c r="C12" s="47"/>
      <c r="D12" s="47"/>
      <c r="E12" s="47"/>
      <c r="F12" s="47"/>
      <c r="G12" s="48"/>
      <c r="K12" s="983"/>
      <c r="L12" s="1004"/>
      <c r="M12" s="89"/>
      <c r="N12" s="90"/>
      <c r="O12" s="983"/>
      <c r="P12" s="983"/>
    </row>
    <row r="13" spans="1:16" s="42" customFormat="1" ht="15" customHeight="1">
      <c r="B13" s="46"/>
      <c r="C13" s="47"/>
      <c r="D13" s="47"/>
      <c r="E13" s="47"/>
      <c r="F13" s="47"/>
      <c r="G13" s="48"/>
      <c r="K13" s="983"/>
      <c r="L13" s="1004" t="s">
        <v>72</v>
      </c>
      <c r="M13" s="89">
        <v>1.818739386808</v>
      </c>
      <c r="N13" s="90">
        <f t="shared" si="0"/>
        <v>7.2263791378147479E-2</v>
      </c>
      <c r="O13" s="983"/>
      <c r="P13" s="983"/>
    </row>
    <row r="14" spans="1:16" s="42" customFormat="1" ht="15" customHeight="1">
      <c r="B14" s="46"/>
      <c r="C14" s="47"/>
      <c r="D14" s="47"/>
      <c r="E14" s="47"/>
      <c r="F14" s="47"/>
      <c r="G14" s="48"/>
      <c r="K14" s="983"/>
      <c r="L14" s="1004" t="s">
        <v>95</v>
      </c>
      <c r="M14" s="89">
        <v>1.0475618199696</v>
      </c>
      <c r="N14" s="90">
        <f t="shared" si="0"/>
        <v>4.162266972557032E-2</v>
      </c>
      <c r="O14" s="983"/>
      <c r="P14" s="983"/>
    </row>
    <row r="15" spans="1:16" s="42" customFormat="1" ht="15" customHeight="1">
      <c r="B15" s="46"/>
      <c r="C15" s="47"/>
      <c r="D15" s="47"/>
      <c r="E15" s="47"/>
      <c r="F15" s="47"/>
      <c r="G15" s="48"/>
      <c r="K15" s="983"/>
      <c r="L15" s="1004" t="s">
        <v>70</v>
      </c>
      <c r="M15" s="89">
        <v>0.90707439600999984</v>
      </c>
      <c r="N15" s="90">
        <f t="shared" si="0"/>
        <v>3.6040696865738235E-2</v>
      </c>
      <c r="O15" s="983"/>
      <c r="P15" s="983"/>
    </row>
    <row r="16" spans="1:16" s="42" customFormat="1" ht="15" customHeight="1">
      <c r="B16" s="46"/>
      <c r="C16" s="47"/>
      <c r="D16" s="47"/>
      <c r="E16" s="47"/>
      <c r="F16" s="47"/>
      <c r="G16" s="48"/>
      <c r="K16" s="983"/>
      <c r="L16" s="1004" t="s">
        <v>66</v>
      </c>
      <c r="M16" s="89">
        <v>0.12298971375000001</v>
      </c>
      <c r="N16" s="90">
        <f t="shared" si="0"/>
        <v>4.8867380783381752E-3</v>
      </c>
      <c r="O16" s="983"/>
      <c r="P16" s="983"/>
    </row>
    <row r="17" spans="2:16" s="42" customFormat="1" ht="15" customHeight="1">
      <c r="B17" s="46"/>
      <c r="C17" s="47"/>
      <c r="D17" s="47"/>
      <c r="E17" s="47"/>
      <c r="F17" s="47"/>
      <c r="G17" s="48"/>
      <c r="K17" s="983"/>
      <c r="L17" s="88"/>
      <c r="M17" s="89"/>
      <c r="N17" s="1005"/>
      <c r="O17" s="983"/>
      <c r="P17" s="983"/>
    </row>
    <row r="18" spans="2:16" s="42" customFormat="1" ht="15" customHeight="1">
      <c r="B18" s="46"/>
      <c r="C18" s="47"/>
      <c r="D18" s="47"/>
      <c r="E18" s="47"/>
      <c r="F18" s="47"/>
      <c r="G18" s="48"/>
      <c r="K18" s="983"/>
      <c r="L18" s="1006"/>
      <c r="M18" s="1007">
        <f>SUM(M5:M17)</f>
        <v>25.168059302213493</v>
      </c>
      <c r="N18" s="1008">
        <f>SUM(N5:N17)</f>
        <v>0.99999999999999956</v>
      </c>
      <c r="O18" s="983"/>
      <c r="P18" s="983"/>
    </row>
    <row r="19" spans="2:16" s="42" customFormat="1" ht="15" customHeight="1">
      <c r="B19" s="46"/>
      <c r="C19" s="47"/>
      <c r="D19" s="47"/>
      <c r="E19" s="47"/>
      <c r="F19" s="47"/>
      <c r="G19" s="48"/>
      <c r="K19" s="983"/>
      <c r="L19" s="983"/>
      <c r="M19" s="983"/>
      <c r="N19" s="983"/>
      <c r="O19" s="983"/>
      <c r="P19" s="983"/>
    </row>
    <row r="20" spans="2:16" s="42" customFormat="1" ht="15" customHeight="1">
      <c r="B20" s="46"/>
      <c r="C20" s="47"/>
      <c r="D20" s="47"/>
      <c r="E20" s="47"/>
      <c r="F20" s="47"/>
      <c r="G20" s="48"/>
      <c r="K20" s="983"/>
      <c r="L20" s="983"/>
      <c r="M20" s="983"/>
      <c r="N20" s="983"/>
      <c r="O20" s="983"/>
      <c r="P20" s="983"/>
    </row>
    <row r="21" spans="2:16" s="42" customFormat="1" ht="15" customHeight="1">
      <c r="B21" s="46"/>
      <c r="C21" s="47"/>
      <c r="D21" s="47"/>
      <c r="E21" s="47"/>
      <c r="F21" s="47"/>
      <c r="G21" s="48"/>
      <c r="K21" s="983"/>
      <c r="L21" s="983"/>
      <c r="M21" s="983"/>
      <c r="N21" s="983"/>
      <c r="O21" s="983"/>
      <c r="P21" s="983"/>
    </row>
    <row r="22" spans="2:16" s="42" customFormat="1" ht="15" customHeight="1">
      <c r="B22" s="46"/>
      <c r="C22" s="47"/>
      <c r="D22" s="47"/>
      <c r="E22" s="47"/>
      <c r="F22" s="47"/>
      <c r="G22" s="48"/>
      <c r="K22" s="983"/>
      <c r="L22" s="983"/>
      <c r="M22" s="983"/>
      <c r="N22" s="983"/>
      <c r="O22" s="983"/>
      <c r="P22" s="983"/>
    </row>
    <row r="23" spans="2:16" s="42" customFormat="1">
      <c r="B23" s="46"/>
      <c r="C23" s="47"/>
      <c r="D23" s="47"/>
      <c r="E23" s="47"/>
      <c r="F23" s="47"/>
      <c r="G23" s="48"/>
    </row>
    <row r="24" spans="2:16" s="42" customFormat="1">
      <c r="B24" s="50"/>
      <c r="C24" s="51"/>
      <c r="D24" s="51"/>
      <c r="E24" s="51"/>
      <c r="F24" s="51"/>
      <c r="G24" s="52"/>
    </row>
    <row r="25" spans="2:16" s="60" customFormat="1" ht="16.5" customHeight="1">
      <c r="B25" s="1098" t="s">
        <v>90</v>
      </c>
      <c r="C25" s="1098"/>
      <c r="D25" s="1098"/>
      <c r="E25" s="1098"/>
      <c r="F25" s="1098"/>
      <c r="G25" s="1098"/>
    </row>
    <row r="34" spans="2:4">
      <c r="B34" s="94"/>
      <c r="C34" s="95"/>
      <c r="D34" s="96"/>
    </row>
    <row r="35" spans="2:4">
      <c r="B35" s="94"/>
      <c r="C35" s="95"/>
      <c r="D35" s="96"/>
    </row>
    <row r="36" spans="2:4">
      <c r="B36" s="94"/>
      <c r="C36" s="95"/>
      <c r="D36" s="96"/>
    </row>
    <row r="37" spans="2:4">
      <c r="B37" s="94"/>
      <c r="C37" s="95"/>
      <c r="D37" s="96"/>
    </row>
    <row r="38" spans="2:4">
      <c r="B38" s="94"/>
      <c r="C38" s="95"/>
      <c r="D38" s="96"/>
    </row>
    <row r="39" spans="2:4">
      <c r="B39" s="94"/>
      <c r="C39" s="95"/>
      <c r="D39" s="96"/>
    </row>
    <row r="43" spans="2:4">
      <c r="B43" s="97"/>
    </row>
  </sheetData>
  <sheetProtection algorithmName="SHA-512" hashValue="3jFLBjiV36+ysFTsk6LlzLm1DkuMEFopjUBok9vu4hnbSbKFqo30irapYEocH3k9y/6CNNNP22/Tq5Z5GG6Xfg==" saltValue="iKTbwCGZwQOg/wXAhatBqA==" spinCount="100000" sheet="1" objects="1" scenarios="1"/>
  <mergeCells count="2">
    <mergeCell ref="B2:G2"/>
    <mergeCell ref="B25:G25"/>
  </mergeCells>
  <printOptions horizontalCentered="1"/>
  <pageMargins left="0.19685039370078741" right="0.19685039370078741" top="0.59055118110236227" bottom="0.59055118110236227" header="0" footer="0.39370078740157483"/>
  <pageSetup paperSize="125" orientation="portrait" horizontalDpi="1200" verticalDpi="1200" r:id="rId1"/>
  <headerFooter alignWithMargins="0"/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1" tint="0.249977111117893"/>
    <pageSetUpPr fitToPage="1"/>
  </sheetPr>
  <dimension ref="A1:I47"/>
  <sheetViews>
    <sheetView showZeros="0" zoomScale="80" zoomScaleNormal="80" workbookViewId="0">
      <selection activeCell="K30" sqref="K30"/>
    </sheetView>
  </sheetViews>
  <sheetFormatPr baseColWidth="10" defaultRowHeight="12.75"/>
  <cols>
    <col min="1" max="1" width="2.7109375" style="23" customWidth="1"/>
    <col min="2" max="2" width="21.7109375" style="23" customWidth="1"/>
    <col min="3" max="5" width="17.5703125" style="23" customWidth="1"/>
    <col min="6" max="6" width="2.7109375" style="23" customWidth="1"/>
    <col min="7" max="16384" width="11.42578125" style="23"/>
  </cols>
  <sheetData>
    <row r="1" spans="1:9" s="22" customFormat="1" ht="16.5" thickBot="1">
      <c r="B1" s="20"/>
      <c r="C1" s="21"/>
      <c r="D1" s="21"/>
      <c r="E1" s="21"/>
    </row>
    <row r="2" spans="1:9" ht="42" customHeight="1">
      <c r="A2" s="98"/>
      <c r="B2" s="1092" t="s">
        <v>520</v>
      </c>
      <c r="C2" s="1093"/>
      <c r="D2" s="1093"/>
      <c r="E2" s="1093"/>
    </row>
    <row r="3" spans="1:9" ht="21" customHeight="1">
      <c r="B3" s="54" t="s">
        <v>24</v>
      </c>
      <c r="C3" s="54" t="s">
        <v>91</v>
      </c>
      <c r="D3" s="54" t="s">
        <v>92</v>
      </c>
      <c r="E3" s="54" t="s">
        <v>4</v>
      </c>
    </row>
    <row r="4" spans="1:9" ht="20.100000000000001" customHeight="1">
      <c r="B4" s="55" t="s">
        <v>27</v>
      </c>
      <c r="C4" s="56">
        <v>392.46640394218338</v>
      </c>
      <c r="D4" s="56">
        <v>45.902862469997309</v>
      </c>
      <c r="E4" s="38">
        <f t="shared" ref="E4:E37" si="0">SUM(C4:D4)</f>
        <v>438.36926641218071</v>
      </c>
      <c r="I4" s="33"/>
    </row>
    <row r="5" spans="1:9" ht="20.100000000000001" customHeight="1">
      <c r="B5" s="71" t="s">
        <v>28</v>
      </c>
      <c r="C5" s="27">
        <v>203.19651670295733</v>
      </c>
      <c r="D5" s="27">
        <v>64.444351519999969</v>
      </c>
      <c r="E5" s="38">
        <f t="shared" si="0"/>
        <v>267.64086822295729</v>
      </c>
      <c r="I5" s="33"/>
    </row>
    <row r="6" spans="1:9" ht="20.100000000000001" customHeight="1">
      <c r="B6" s="55" t="s">
        <v>29</v>
      </c>
      <c r="C6" s="56">
        <v>242.3776147509904</v>
      </c>
      <c r="D6" s="56">
        <v>42.232066709999991</v>
      </c>
      <c r="E6" s="38">
        <f t="shared" si="0"/>
        <v>284.60968146099037</v>
      </c>
      <c r="I6" s="33"/>
    </row>
    <row r="7" spans="1:9" ht="20.100000000000001" customHeight="1">
      <c r="B7" s="71" t="s">
        <v>30</v>
      </c>
      <c r="C7" s="27">
        <v>389.04497338673917</v>
      </c>
      <c r="D7" s="27">
        <v>170.83261651299998</v>
      </c>
      <c r="E7" s="38">
        <f t="shared" si="0"/>
        <v>559.87758989973918</v>
      </c>
      <c r="I7" s="33"/>
    </row>
    <row r="8" spans="1:9" ht="20.100000000000001" customHeight="1">
      <c r="B8" s="55" t="s">
        <v>31</v>
      </c>
      <c r="C8" s="56">
        <v>590.45624108273955</v>
      </c>
      <c r="D8" s="56">
        <v>483.52624961999982</v>
      </c>
      <c r="E8" s="38">
        <f t="shared" si="0"/>
        <v>1073.9824907027394</v>
      </c>
      <c r="I8" s="33"/>
    </row>
    <row r="9" spans="1:9" ht="20.100000000000001" customHeight="1">
      <c r="B9" s="71" t="s">
        <v>32</v>
      </c>
      <c r="C9" s="27">
        <v>645.84750014636109</v>
      </c>
      <c r="D9" s="27">
        <v>422.62346342399997</v>
      </c>
      <c r="E9" s="38">
        <f t="shared" si="0"/>
        <v>1068.4709635703612</v>
      </c>
      <c r="I9" s="33"/>
    </row>
    <row r="10" spans="1:9" ht="20.100000000000001" customHeight="1">
      <c r="B10" s="55" t="s">
        <v>33</v>
      </c>
      <c r="C10" s="56">
        <v>637.42466208025121</v>
      </c>
      <c r="D10" s="56">
        <v>60.249801199999965</v>
      </c>
      <c r="E10" s="38">
        <f t="shared" si="0"/>
        <v>697.67446328025119</v>
      </c>
      <c r="I10" s="33"/>
    </row>
    <row r="11" spans="1:9" ht="20.100000000000001" customHeight="1">
      <c r="B11" s="71" t="s">
        <v>34</v>
      </c>
      <c r="C11" s="27">
        <v>135.15324538169867</v>
      </c>
      <c r="D11" s="27">
        <v>102.91769826760004</v>
      </c>
      <c r="E11" s="38">
        <f t="shared" si="0"/>
        <v>238.07094364929873</v>
      </c>
      <c r="I11" s="33"/>
    </row>
    <row r="12" spans="1:9" ht="20.100000000000001" customHeight="1">
      <c r="B12" s="55" t="s">
        <v>35</v>
      </c>
      <c r="C12" s="56">
        <v>3527.9444847399113</v>
      </c>
      <c r="D12" s="56">
        <v>0</v>
      </c>
      <c r="E12" s="38">
        <f t="shared" si="0"/>
        <v>3527.9444847399113</v>
      </c>
    </row>
    <row r="13" spans="1:9" ht="20.100000000000001" customHeight="1">
      <c r="B13" s="71" t="s">
        <v>36</v>
      </c>
      <c r="C13" s="27">
        <v>528.87960554825656</v>
      </c>
      <c r="D13" s="27">
        <v>287.410563518</v>
      </c>
      <c r="E13" s="38">
        <f t="shared" si="0"/>
        <v>816.29016906625657</v>
      </c>
    </row>
    <row r="14" spans="1:9" ht="20.100000000000001" customHeight="1">
      <c r="B14" s="55" t="s">
        <v>37</v>
      </c>
      <c r="C14" s="56">
        <v>864.71017836574413</v>
      </c>
      <c r="D14" s="56">
        <v>183.58218401000002</v>
      </c>
      <c r="E14" s="38">
        <f t="shared" si="0"/>
        <v>1048.2923623757442</v>
      </c>
    </row>
    <row r="15" spans="1:9" ht="20.100000000000001" customHeight="1">
      <c r="B15" s="71" t="s">
        <v>38</v>
      </c>
      <c r="C15" s="27">
        <v>1761.4810188333554</v>
      </c>
      <c r="D15" s="27">
        <v>781.64993162199994</v>
      </c>
      <c r="E15" s="38">
        <f t="shared" si="0"/>
        <v>2543.1309504553556</v>
      </c>
    </row>
    <row r="16" spans="1:9" ht="20.100000000000001" customHeight="1">
      <c r="B16" s="55" t="s">
        <v>39</v>
      </c>
      <c r="C16" s="56">
        <v>371.94627987270019</v>
      </c>
      <c r="D16" s="56">
        <v>902.39683544000002</v>
      </c>
      <c r="E16" s="38">
        <f t="shared" si="0"/>
        <v>1274.3431153127003</v>
      </c>
    </row>
    <row r="17" spans="2:5" ht="20.100000000000001" customHeight="1">
      <c r="B17" s="71" t="s">
        <v>40</v>
      </c>
      <c r="C17" s="27">
        <v>1402.2333409235562</v>
      </c>
      <c r="D17" s="27">
        <v>261.48622768200005</v>
      </c>
      <c r="E17" s="38">
        <f t="shared" si="0"/>
        <v>1663.7195686055561</v>
      </c>
    </row>
    <row r="18" spans="2:5" ht="20.100000000000001" customHeight="1">
      <c r="B18" s="55" t="s">
        <v>41</v>
      </c>
      <c r="C18" s="56">
        <v>1659.6137900582933</v>
      </c>
      <c r="D18" s="56">
        <v>453.03781927999995</v>
      </c>
      <c r="E18" s="38">
        <f t="shared" si="0"/>
        <v>2112.6516093382934</v>
      </c>
    </row>
    <row r="19" spans="2:5" ht="20.100000000000001" customHeight="1">
      <c r="B19" s="71" t="s">
        <v>42</v>
      </c>
      <c r="C19" s="27">
        <v>182.42776026739512</v>
      </c>
      <c r="D19" s="27">
        <v>186.15321979999999</v>
      </c>
      <c r="E19" s="38">
        <f t="shared" si="0"/>
        <v>368.5809800673951</v>
      </c>
    </row>
    <row r="20" spans="2:5" ht="20.100000000000001" customHeight="1">
      <c r="B20" s="55" t="s">
        <v>43</v>
      </c>
      <c r="C20" s="56">
        <v>399.98636181034266</v>
      </c>
      <c r="D20" s="56">
        <v>229.51860623999994</v>
      </c>
      <c r="E20" s="38">
        <f t="shared" si="0"/>
        <v>629.50496805034254</v>
      </c>
    </row>
    <row r="21" spans="2:5" ht="20.100000000000001" customHeight="1">
      <c r="B21" s="71" t="s">
        <v>44</v>
      </c>
      <c r="C21" s="27">
        <v>379.01248271919013</v>
      </c>
      <c r="D21" s="27">
        <v>323.07763247502675</v>
      </c>
      <c r="E21" s="38">
        <f t="shared" si="0"/>
        <v>702.09011519421688</v>
      </c>
    </row>
    <row r="22" spans="2:5" ht="20.100000000000001" customHeight="1">
      <c r="B22" s="55" t="s">
        <v>45</v>
      </c>
      <c r="C22" s="56">
        <v>1319.0807572333208</v>
      </c>
      <c r="D22" s="56">
        <v>187.28325021000001</v>
      </c>
      <c r="E22" s="38">
        <f t="shared" si="0"/>
        <v>1506.3640074433208</v>
      </c>
    </row>
    <row r="23" spans="2:5" ht="20.100000000000001" customHeight="1">
      <c r="B23" s="71" t="s">
        <v>46</v>
      </c>
      <c r="C23" s="27">
        <v>161.50872139487765</v>
      </c>
      <c r="D23" s="27">
        <v>371.32045699000003</v>
      </c>
      <c r="E23" s="38">
        <f t="shared" si="0"/>
        <v>532.82917838487765</v>
      </c>
    </row>
    <row r="24" spans="2:5" ht="20.100000000000001" customHeight="1">
      <c r="B24" s="55" t="s">
        <v>47</v>
      </c>
      <c r="C24" s="56">
        <v>574.64636495414777</v>
      </c>
      <c r="D24" s="56">
        <v>610.43054527627442</v>
      </c>
      <c r="E24" s="38">
        <f t="shared" si="0"/>
        <v>1185.0769102304221</v>
      </c>
    </row>
    <row r="25" spans="2:5" ht="20.100000000000001" customHeight="1">
      <c r="B25" s="71" t="s">
        <v>48</v>
      </c>
      <c r="C25" s="27">
        <v>277.10640382203974</v>
      </c>
      <c r="D25" s="27">
        <v>470.44855431999991</v>
      </c>
      <c r="E25" s="38">
        <f t="shared" si="0"/>
        <v>747.5549581420396</v>
      </c>
    </row>
    <row r="26" spans="2:5" ht="20.100000000000001" customHeight="1">
      <c r="B26" s="55" t="s">
        <v>49</v>
      </c>
      <c r="C26" s="56">
        <v>284.02063703669762</v>
      </c>
      <c r="D26" s="56">
        <v>166.42057701999997</v>
      </c>
      <c r="E26" s="38">
        <f t="shared" si="0"/>
        <v>450.44121405669762</v>
      </c>
    </row>
    <row r="27" spans="2:5" ht="20.100000000000001" customHeight="1">
      <c r="B27" s="71" t="s">
        <v>50</v>
      </c>
      <c r="C27" s="27">
        <v>418.98896453562401</v>
      </c>
      <c r="D27" s="27">
        <v>517.05936530999998</v>
      </c>
      <c r="E27" s="38">
        <f t="shared" si="0"/>
        <v>936.04832984562404</v>
      </c>
    </row>
    <row r="28" spans="2:5" ht="20.100000000000001" customHeight="1">
      <c r="B28" s="55" t="s">
        <v>51</v>
      </c>
      <c r="C28" s="56">
        <v>725.60167776223625</v>
      </c>
      <c r="D28" s="56">
        <v>263.96468110000001</v>
      </c>
      <c r="E28" s="38">
        <f t="shared" si="0"/>
        <v>989.56635886223626</v>
      </c>
    </row>
    <row r="29" spans="2:5" ht="20.100000000000001" customHeight="1">
      <c r="B29" s="71" t="s">
        <v>52</v>
      </c>
      <c r="C29" s="27">
        <v>786.09546547580339</v>
      </c>
      <c r="D29" s="27">
        <v>83.362737487000004</v>
      </c>
      <c r="E29" s="38">
        <f t="shared" si="0"/>
        <v>869.4582029628034</v>
      </c>
    </row>
    <row r="30" spans="2:5" ht="20.100000000000001" customHeight="1">
      <c r="B30" s="55" t="s">
        <v>53</v>
      </c>
      <c r="C30" s="56">
        <v>484.25126408868448</v>
      </c>
      <c r="D30" s="56">
        <v>228.02820048999999</v>
      </c>
      <c r="E30" s="38">
        <f t="shared" si="0"/>
        <v>712.2794645786845</v>
      </c>
    </row>
    <row r="31" spans="2:5" ht="20.100000000000001" customHeight="1">
      <c r="B31" s="71" t="s">
        <v>54</v>
      </c>
      <c r="C31" s="27">
        <v>696.70461272548505</v>
      </c>
      <c r="D31" s="27">
        <v>152.21993026999999</v>
      </c>
      <c r="E31" s="38">
        <f t="shared" si="0"/>
        <v>848.92454299548501</v>
      </c>
    </row>
    <row r="32" spans="2:5" ht="20.100000000000001" customHeight="1">
      <c r="B32" s="55" t="s">
        <v>55</v>
      </c>
      <c r="C32" s="56">
        <v>180.3518419768088</v>
      </c>
      <c r="D32" s="56">
        <v>50.94898311</v>
      </c>
      <c r="E32" s="38">
        <f t="shared" si="0"/>
        <v>231.3008250868088</v>
      </c>
    </row>
    <row r="33" spans="2:6" ht="20.100000000000001" customHeight="1">
      <c r="B33" s="71" t="s">
        <v>56</v>
      </c>
      <c r="C33" s="27">
        <v>728.41546015483573</v>
      </c>
      <c r="D33" s="27">
        <v>256.21818544999996</v>
      </c>
      <c r="E33" s="38">
        <f t="shared" si="0"/>
        <v>984.63364560483569</v>
      </c>
    </row>
    <row r="34" spans="2:6" ht="20.100000000000001" customHeight="1">
      <c r="B34" s="55" t="s">
        <v>57</v>
      </c>
      <c r="C34" s="56">
        <v>263.19457382526286</v>
      </c>
      <c r="D34" s="56">
        <v>312.9603659</v>
      </c>
      <c r="E34" s="38">
        <f t="shared" si="0"/>
        <v>576.15493972526292</v>
      </c>
    </row>
    <row r="35" spans="2:6" ht="20.100000000000001" customHeight="1">
      <c r="B35" s="71" t="s">
        <v>58</v>
      </c>
      <c r="C35" s="27">
        <v>296.70456036565065</v>
      </c>
      <c r="D35" s="27">
        <v>314.46247990000006</v>
      </c>
      <c r="E35" s="38">
        <f t="shared" si="0"/>
        <v>611.16704026565071</v>
      </c>
    </row>
    <row r="36" spans="2:6" ht="20.100000000000001" customHeight="1">
      <c r="B36" s="55" t="s">
        <v>93</v>
      </c>
      <c r="C36" s="56">
        <v>3709.1432571400005</v>
      </c>
      <c r="D36" s="56">
        <v>0</v>
      </c>
      <c r="E36" s="38">
        <f t="shared" si="0"/>
        <v>3709.1432571400005</v>
      </c>
    </row>
    <row r="37" spans="2:6" ht="20.100000000000001" customHeight="1">
      <c r="B37" s="37" t="s">
        <v>4</v>
      </c>
      <c r="C37" s="38">
        <f>SUM(C4:C36)</f>
        <v>25220.017023104137</v>
      </c>
      <c r="D37" s="38">
        <f>SUM(D4:D36)</f>
        <v>8986.170442624898</v>
      </c>
      <c r="E37" s="38">
        <f t="shared" si="0"/>
        <v>34206.187465729032</v>
      </c>
    </row>
    <row r="38" spans="2:6" ht="20.100000000000001" customHeight="1">
      <c r="B38" s="1083" t="s">
        <v>94</v>
      </c>
      <c r="C38" s="1083"/>
      <c r="D38" s="1083"/>
      <c r="E38" s="1083"/>
      <c r="F38" s="99"/>
    </row>
    <row r="39" spans="2:6" ht="20.25" customHeight="1">
      <c r="B39" s="100"/>
    </row>
    <row r="40" spans="2:6">
      <c r="D40" s="58"/>
      <c r="E40" s="101"/>
    </row>
    <row r="43" spans="2:6">
      <c r="B43" s="1103"/>
      <c r="C43" s="1103"/>
      <c r="D43" s="1103"/>
      <c r="E43" s="1103"/>
      <c r="F43" s="99"/>
    </row>
    <row r="44" spans="2:6" ht="12" customHeight="1"/>
    <row r="46" spans="2:6">
      <c r="C46" s="102"/>
      <c r="D46" s="79"/>
    </row>
    <row r="47" spans="2:6">
      <c r="C47" s="79"/>
    </row>
  </sheetData>
  <sheetProtection algorithmName="SHA-512" hashValue="EvdaqcXqwgPVoCZOVtmrIjZFL8rE19iO/a6pPidO0h70I2iLNfCnWHodTAGMjmIcZRvVSfrsBT5SA+4ynTRtZw==" saltValue="eOZ3DRhserJ9bcBr+3jMWg==" spinCount="100000" sheet="1" objects="1" scenarios="1"/>
  <mergeCells count="3">
    <mergeCell ref="B2:E2"/>
    <mergeCell ref="B38:E38"/>
    <mergeCell ref="B43:E43"/>
  </mergeCells>
  <printOptions horizontalCentered="1"/>
  <pageMargins left="0.19685039370078741" right="0.19685039370078741" top="0.59055118110236227" bottom="0.59055118110236227" header="0.39370078740157483" footer="0.59055118110236227"/>
  <pageSetup paperSize="125" scale="9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B1:N39"/>
  <sheetViews>
    <sheetView zoomScale="70" zoomScaleNormal="70" workbookViewId="0">
      <selection activeCell="K30" sqref="K30"/>
    </sheetView>
  </sheetViews>
  <sheetFormatPr baseColWidth="10" defaultRowHeight="15"/>
  <cols>
    <col min="1" max="1" width="1.5703125" customWidth="1"/>
    <col min="2" max="2" width="27.7109375" customWidth="1"/>
    <col min="3" max="14" width="15.5703125" customWidth="1"/>
  </cols>
  <sheetData>
    <row r="1" spans="2:14" ht="15.75" thickBot="1"/>
    <row r="2" spans="2:14" ht="34.5" customHeight="1">
      <c r="B2" s="1104" t="s">
        <v>521</v>
      </c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</row>
    <row r="3" spans="2:14" ht="29.25" customHeight="1">
      <c r="B3" s="1087" t="s">
        <v>24</v>
      </c>
      <c r="C3" s="1086" t="s">
        <v>65</v>
      </c>
      <c r="D3" s="1086"/>
      <c r="E3" s="1086"/>
      <c r="F3" s="1086"/>
      <c r="G3" s="1086"/>
      <c r="H3" s="1086"/>
      <c r="I3" s="265"/>
      <c r="J3" s="265"/>
      <c r="K3" s="1086" t="s">
        <v>75</v>
      </c>
      <c r="L3" s="1086"/>
      <c r="M3" s="1086"/>
      <c r="N3" s="1087" t="s">
        <v>4</v>
      </c>
    </row>
    <row r="4" spans="2:14" ht="29.25" customHeight="1">
      <c r="B4" s="1087"/>
      <c r="C4" s="265" t="s">
        <v>66</v>
      </c>
      <c r="D4" s="265" t="s">
        <v>67</v>
      </c>
      <c r="E4" s="265" t="s">
        <v>68</v>
      </c>
      <c r="F4" s="265" t="s">
        <v>69</v>
      </c>
      <c r="G4" s="265" t="s">
        <v>70</v>
      </c>
      <c r="H4" s="265" t="s">
        <v>80</v>
      </c>
      <c r="I4" s="265" t="s">
        <v>72</v>
      </c>
      <c r="J4" s="265" t="s">
        <v>95</v>
      </c>
      <c r="K4" s="265" t="s">
        <v>76</v>
      </c>
      <c r="L4" s="265" t="s">
        <v>77</v>
      </c>
      <c r="M4" s="265" t="s">
        <v>78</v>
      </c>
      <c r="N4" s="1088"/>
    </row>
    <row r="5" spans="2:14" ht="19.5" customHeight="1">
      <c r="B5" s="104" t="s">
        <v>27</v>
      </c>
      <c r="C5" s="56">
        <v>3.7350680000000001</v>
      </c>
      <c r="D5" s="56">
        <v>109.63713402999998</v>
      </c>
      <c r="E5" s="56">
        <v>54.168908000000002</v>
      </c>
      <c r="F5" s="56">
        <v>0</v>
      </c>
      <c r="G5" s="56">
        <v>9.7408074400000011</v>
      </c>
      <c r="H5" s="56">
        <v>45.902862469997309</v>
      </c>
      <c r="I5" s="56">
        <v>154.15251898</v>
      </c>
      <c r="J5" s="56">
        <v>0</v>
      </c>
      <c r="K5" s="56">
        <v>0</v>
      </c>
      <c r="L5" s="56">
        <v>61.031967492183448</v>
      </c>
      <c r="M5" s="105">
        <v>0</v>
      </c>
      <c r="N5" s="10">
        <f t="shared" ref="N5:N37" si="0">SUM(C5:M5)</f>
        <v>438.36926641218071</v>
      </c>
    </row>
    <row r="6" spans="2:14" ht="19.5" customHeight="1">
      <c r="B6" s="106" t="s">
        <v>28</v>
      </c>
      <c r="C6" s="27">
        <v>1.7889999999999999</v>
      </c>
      <c r="D6" s="27">
        <v>21.740442069999997</v>
      </c>
      <c r="E6" s="27">
        <v>91.960374000000002</v>
      </c>
      <c r="F6" s="27">
        <v>0</v>
      </c>
      <c r="G6" s="27">
        <v>31.920979060000004</v>
      </c>
      <c r="H6" s="27">
        <v>29.273761199999964</v>
      </c>
      <c r="I6" s="27">
        <v>12.822287520000001</v>
      </c>
      <c r="J6" s="27">
        <v>7.2420098700000004</v>
      </c>
      <c r="K6" s="27">
        <v>31.83994032</v>
      </c>
      <c r="L6" s="27">
        <v>33.581602182957305</v>
      </c>
      <c r="M6" s="27">
        <v>5.470472</v>
      </c>
      <c r="N6" s="10">
        <f t="shared" si="0"/>
        <v>267.64086822295724</v>
      </c>
    </row>
    <row r="7" spans="2:14" ht="19.5" customHeight="1">
      <c r="B7" s="104" t="s">
        <v>29</v>
      </c>
      <c r="C7" s="56">
        <v>1.7887573999999999</v>
      </c>
      <c r="D7" s="56">
        <v>92.728187769999977</v>
      </c>
      <c r="E7" s="56">
        <v>5.2804539999999998</v>
      </c>
      <c r="F7" s="56">
        <v>0</v>
      </c>
      <c r="G7" s="56">
        <v>4.2667358100000001</v>
      </c>
      <c r="H7" s="56">
        <v>24.137544419999994</v>
      </c>
      <c r="I7" s="56">
        <v>8.4526211799999995</v>
      </c>
      <c r="J7" s="56">
        <v>14.50095286</v>
      </c>
      <c r="K7" s="56">
        <v>0.44248431999999999</v>
      </c>
      <c r="L7" s="56">
        <v>115.35990573099038</v>
      </c>
      <c r="M7" s="105">
        <v>17.652037969999999</v>
      </c>
      <c r="N7" s="10">
        <f t="shared" si="0"/>
        <v>284.60968146099032</v>
      </c>
    </row>
    <row r="8" spans="2:14" ht="19.5" customHeight="1">
      <c r="B8" s="106" t="s">
        <v>30</v>
      </c>
      <c r="C8" s="27">
        <v>2.3849999999999998</v>
      </c>
      <c r="D8" s="27">
        <v>324.721635951</v>
      </c>
      <c r="E8" s="27">
        <v>1.928512</v>
      </c>
      <c r="F8" s="27">
        <v>0</v>
      </c>
      <c r="G8" s="27">
        <v>0</v>
      </c>
      <c r="H8" s="27">
        <v>50.459829970000001</v>
      </c>
      <c r="I8" s="27">
        <v>16.554376079999997</v>
      </c>
      <c r="J8" s="27">
        <v>10.07717036</v>
      </c>
      <c r="K8" s="27">
        <v>90.215107162999985</v>
      </c>
      <c r="L8" s="27">
        <v>27.433710995739244</v>
      </c>
      <c r="M8" s="27">
        <v>36.102247379999994</v>
      </c>
      <c r="N8" s="10">
        <f t="shared" si="0"/>
        <v>559.87758989973918</v>
      </c>
    </row>
    <row r="9" spans="2:14" ht="19.5" customHeight="1">
      <c r="B9" s="104" t="s">
        <v>31</v>
      </c>
      <c r="C9" s="56">
        <v>15.341656</v>
      </c>
      <c r="D9" s="56">
        <v>268.30783898000004</v>
      </c>
      <c r="E9" s="56">
        <v>20.770493999999999</v>
      </c>
      <c r="F9" s="56">
        <v>227.87880430000001</v>
      </c>
      <c r="G9" s="56">
        <v>0</v>
      </c>
      <c r="H9" s="56">
        <v>145.52056929999981</v>
      </c>
      <c r="I9" s="56">
        <v>1.8596699999999999</v>
      </c>
      <c r="J9" s="56">
        <v>9.9150408799999994</v>
      </c>
      <c r="K9" s="56">
        <v>207.67768512000001</v>
      </c>
      <c r="L9" s="56">
        <v>44.23601392273946</v>
      </c>
      <c r="M9" s="105">
        <v>132.47471820000001</v>
      </c>
      <c r="N9" s="10">
        <f t="shared" si="0"/>
        <v>1073.9824907027394</v>
      </c>
    </row>
    <row r="10" spans="2:14" ht="19.5" customHeight="1">
      <c r="B10" s="106" t="s">
        <v>32</v>
      </c>
      <c r="C10" s="27">
        <v>4.7702</v>
      </c>
      <c r="D10" s="27">
        <v>186.64001099999999</v>
      </c>
      <c r="E10" s="27">
        <v>162.901892</v>
      </c>
      <c r="F10" s="27">
        <v>28.24830373</v>
      </c>
      <c r="G10" s="27">
        <v>3.9763579999999998</v>
      </c>
      <c r="H10" s="27">
        <v>129.23866511999998</v>
      </c>
      <c r="I10" s="27">
        <v>60.760997000000003</v>
      </c>
      <c r="J10" s="27">
        <v>0</v>
      </c>
      <c r="K10" s="27">
        <v>172.57209856</v>
      </c>
      <c r="L10" s="27">
        <v>198.42578341636107</v>
      </c>
      <c r="M10" s="27">
        <v>120.93665474399999</v>
      </c>
      <c r="N10" s="10">
        <f t="shared" si="0"/>
        <v>1068.4709635703609</v>
      </c>
    </row>
    <row r="11" spans="2:14" ht="19.5" customHeight="1">
      <c r="B11" s="104" t="s">
        <v>33</v>
      </c>
      <c r="C11" s="56">
        <v>3.5775999999999999</v>
      </c>
      <c r="D11" s="56">
        <v>237.33904100000001</v>
      </c>
      <c r="E11" s="56">
        <v>110.30476</v>
      </c>
      <c r="F11" s="56">
        <v>0</v>
      </c>
      <c r="G11" s="56">
        <v>74.087344439999995</v>
      </c>
      <c r="H11" s="56">
        <v>39.470574219999961</v>
      </c>
      <c r="I11" s="56">
        <v>0</v>
      </c>
      <c r="J11" s="56">
        <v>65.275603000000004</v>
      </c>
      <c r="K11" s="56">
        <v>0</v>
      </c>
      <c r="L11" s="56">
        <v>135.61760464025124</v>
      </c>
      <c r="M11" s="105">
        <v>32.001935980000006</v>
      </c>
      <c r="N11" s="10">
        <f t="shared" si="0"/>
        <v>697.67446328025119</v>
      </c>
    </row>
    <row r="12" spans="2:14" ht="19.5" customHeight="1">
      <c r="B12" s="106" t="s">
        <v>34</v>
      </c>
      <c r="C12" s="27">
        <v>1.7887999999999999</v>
      </c>
      <c r="D12" s="27">
        <v>87.247251020000007</v>
      </c>
      <c r="E12" s="27">
        <v>8.3049599999999995</v>
      </c>
      <c r="F12" s="27">
        <v>0</v>
      </c>
      <c r="G12" s="27">
        <v>0</v>
      </c>
      <c r="H12" s="27">
        <v>81.674542630000033</v>
      </c>
      <c r="I12" s="27">
        <v>0</v>
      </c>
      <c r="J12" s="27">
        <v>0</v>
      </c>
      <c r="K12" s="27">
        <v>12.604306207599999</v>
      </c>
      <c r="L12" s="27">
        <v>33.312234361698671</v>
      </c>
      <c r="M12" s="27">
        <v>13.138849430000002</v>
      </c>
      <c r="N12" s="10">
        <f t="shared" si="0"/>
        <v>238.07094364929867</v>
      </c>
    </row>
    <row r="13" spans="2:14" ht="19.5" customHeight="1">
      <c r="B13" s="104" t="s">
        <v>35</v>
      </c>
      <c r="C13" s="56">
        <v>0</v>
      </c>
      <c r="D13" s="56">
        <v>979.67724010519999</v>
      </c>
      <c r="E13" s="56">
        <v>736.58723399999997</v>
      </c>
      <c r="F13" s="56">
        <v>1337.0270949999999</v>
      </c>
      <c r="G13" s="56">
        <v>81.303163919999989</v>
      </c>
      <c r="H13" s="56">
        <v>0</v>
      </c>
      <c r="I13" s="56">
        <v>0</v>
      </c>
      <c r="J13" s="56">
        <v>0</v>
      </c>
      <c r="K13" s="56">
        <v>0</v>
      </c>
      <c r="L13" s="56">
        <v>393.34975171471177</v>
      </c>
      <c r="M13" s="105">
        <v>0</v>
      </c>
      <c r="N13" s="10">
        <f t="shared" si="0"/>
        <v>3527.9444847399113</v>
      </c>
    </row>
    <row r="14" spans="2:14" ht="19.5" customHeight="1">
      <c r="B14" s="106" t="s">
        <v>36</v>
      </c>
      <c r="C14" s="27">
        <v>3.3897759999999999</v>
      </c>
      <c r="D14" s="27">
        <v>317.9419838</v>
      </c>
      <c r="E14" s="27">
        <v>27.515598000000001</v>
      </c>
      <c r="F14" s="27">
        <v>0</v>
      </c>
      <c r="G14" s="27">
        <v>18.78377322</v>
      </c>
      <c r="H14" s="27">
        <v>141.02574849999996</v>
      </c>
      <c r="I14" s="27">
        <v>72.877964000000006</v>
      </c>
      <c r="J14" s="27">
        <v>40.383987329999997</v>
      </c>
      <c r="K14" s="27">
        <v>83.05734868799999</v>
      </c>
      <c r="L14" s="27">
        <v>47.705245198256598</v>
      </c>
      <c r="M14" s="27">
        <v>63.60874433</v>
      </c>
      <c r="N14" s="10">
        <f t="shared" si="0"/>
        <v>816.29016906625668</v>
      </c>
    </row>
    <row r="15" spans="2:14" ht="19.5" customHeight="1">
      <c r="B15" s="104" t="s">
        <v>37</v>
      </c>
      <c r="C15" s="56">
        <v>3.5777999999999999</v>
      </c>
      <c r="D15" s="56">
        <v>143.08287275999999</v>
      </c>
      <c r="E15" s="56">
        <v>132.14214279999999</v>
      </c>
      <c r="F15" s="56">
        <v>0</v>
      </c>
      <c r="G15" s="56">
        <v>108.18950661000001</v>
      </c>
      <c r="H15" s="56">
        <v>99.641201490000014</v>
      </c>
      <c r="I15" s="56">
        <v>123.25914064999999</v>
      </c>
      <c r="J15" s="56">
        <v>0</v>
      </c>
      <c r="K15" s="56">
        <v>39.437858550000001</v>
      </c>
      <c r="L15" s="56">
        <v>351.22511954574412</v>
      </c>
      <c r="M15" s="105">
        <v>47.736719969999996</v>
      </c>
      <c r="N15" s="10">
        <f t="shared" si="0"/>
        <v>1048.292362375744</v>
      </c>
    </row>
    <row r="16" spans="2:14" ht="19.5" customHeight="1">
      <c r="B16" s="106" t="s">
        <v>38</v>
      </c>
      <c r="C16" s="27">
        <v>3.125</v>
      </c>
      <c r="D16" s="27">
        <v>1209.1220731462909</v>
      </c>
      <c r="E16" s="27">
        <v>27.725974000000001</v>
      </c>
      <c r="F16" s="27">
        <v>0</v>
      </c>
      <c r="G16" s="27">
        <v>48.953951250000003</v>
      </c>
      <c r="H16" s="27">
        <v>377.75672394199995</v>
      </c>
      <c r="I16" s="27">
        <v>184.98267919999998</v>
      </c>
      <c r="J16" s="27">
        <v>138.56000665000002</v>
      </c>
      <c r="K16" s="27">
        <v>378.91849706999994</v>
      </c>
      <c r="L16" s="27">
        <v>149.01133458706443</v>
      </c>
      <c r="M16" s="27">
        <v>24.974710609999999</v>
      </c>
      <c r="N16" s="10">
        <f t="shared" si="0"/>
        <v>2543.1309504553551</v>
      </c>
    </row>
    <row r="17" spans="2:14" ht="19.5" customHeight="1">
      <c r="B17" s="104" t="s">
        <v>39</v>
      </c>
      <c r="C17" s="56">
        <v>2.5134458999999998</v>
      </c>
      <c r="D17" s="56">
        <v>244.78568016000003</v>
      </c>
      <c r="E17" s="56">
        <v>37.627628000000001</v>
      </c>
      <c r="F17" s="56">
        <v>0</v>
      </c>
      <c r="G17" s="56">
        <v>24.612271060000001</v>
      </c>
      <c r="H17" s="56">
        <v>513.45021038000004</v>
      </c>
      <c r="I17" s="56">
        <v>29.06091091</v>
      </c>
      <c r="J17" s="56">
        <v>0</v>
      </c>
      <c r="K17" s="56">
        <v>335.66175568</v>
      </c>
      <c r="L17" s="56">
        <v>32.9073018427002</v>
      </c>
      <c r="M17" s="105">
        <v>53.723911380000011</v>
      </c>
      <c r="N17" s="10">
        <f t="shared" si="0"/>
        <v>1274.3431153127003</v>
      </c>
    </row>
    <row r="18" spans="2:14" ht="19.5" customHeight="1">
      <c r="B18" s="106" t="s">
        <v>40</v>
      </c>
      <c r="C18" s="27">
        <v>12</v>
      </c>
      <c r="D18" s="27">
        <v>379.06893010564966</v>
      </c>
      <c r="E18" s="27">
        <v>221.32726199999999</v>
      </c>
      <c r="F18" s="27">
        <v>125.225251</v>
      </c>
      <c r="G18" s="27">
        <v>70.412353379999999</v>
      </c>
      <c r="H18" s="27">
        <v>79.476138890000016</v>
      </c>
      <c r="I18" s="27">
        <v>50.080574120000001</v>
      </c>
      <c r="J18" s="27">
        <v>441.57160858959992</v>
      </c>
      <c r="K18" s="27">
        <v>62.417996422000009</v>
      </c>
      <c r="L18" s="27">
        <v>102.27770372830659</v>
      </c>
      <c r="M18" s="27">
        <v>119.86175037000001</v>
      </c>
      <c r="N18" s="10">
        <f t="shared" si="0"/>
        <v>1663.7195686055561</v>
      </c>
    </row>
    <row r="19" spans="2:14" ht="19.5" customHeight="1">
      <c r="B19" s="104" t="s">
        <v>41</v>
      </c>
      <c r="C19" s="56">
        <v>2.0872000000000002</v>
      </c>
      <c r="D19" s="56">
        <v>655.17702987999985</v>
      </c>
      <c r="E19" s="56">
        <v>292.32208400000002</v>
      </c>
      <c r="F19" s="56">
        <v>0</v>
      </c>
      <c r="G19" s="56">
        <v>79.614912849999996</v>
      </c>
      <c r="H19" s="56">
        <v>116.99169035999998</v>
      </c>
      <c r="I19" s="56">
        <v>299.25683535000002</v>
      </c>
      <c r="J19" s="56">
        <v>0</v>
      </c>
      <c r="K19" s="56">
        <v>240.22858191999998</v>
      </c>
      <c r="L19" s="56">
        <v>314.56388497829352</v>
      </c>
      <c r="M19" s="105">
        <v>112.40939000000002</v>
      </c>
      <c r="N19" s="10">
        <f t="shared" si="0"/>
        <v>2112.6516093382934</v>
      </c>
    </row>
    <row r="20" spans="2:14" ht="19.5" customHeight="1">
      <c r="B20" s="106" t="s">
        <v>42</v>
      </c>
      <c r="C20" s="27">
        <v>2.5483359999999999</v>
      </c>
      <c r="D20" s="27">
        <v>76.235937500000006</v>
      </c>
      <c r="E20" s="27">
        <v>23.976669999999999</v>
      </c>
      <c r="F20" s="27">
        <v>0</v>
      </c>
      <c r="G20" s="27">
        <v>9.6004745199999988</v>
      </c>
      <c r="H20" s="27">
        <v>86.733924279999968</v>
      </c>
      <c r="I20" s="27">
        <v>0</v>
      </c>
      <c r="J20" s="27">
        <v>0</v>
      </c>
      <c r="K20" s="27">
        <v>88.319398150000012</v>
      </c>
      <c r="L20" s="27">
        <v>68.008107247395117</v>
      </c>
      <c r="M20" s="27">
        <v>13.158132370000001</v>
      </c>
      <c r="N20" s="10">
        <f t="shared" si="0"/>
        <v>368.58098006739505</v>
      </c>
    </row>
    <row r="21" spans="2:14" ht="19.5" customHeight="1">
      <c r="B21" s="104" t="s">
        <v>43</v>
      </c>
      <c r="C21" s="56">
        <v>2.3849999999999998</v>
      </c>
      <c r="D21" s="56">
        <v>213.46343059</v>
      </c>
      <c r="E21" s="56">
        <v>4.274788</v>
      </c>
      <c r="F21" s="56">
        <v>0</v>
      </c>
      <c r="G21" s="56">
        <v>14.932755240000001</v>
      </c>
      <c r="H21" s="56">
        <v>83.121452669999982</v>
      </c>
      <c r="I21" s="56">
        <v>12.884978737999997</v>
      </c>
      <c r="J21" s="56">
        <v>82.524900899999992</v>
      </c>
      <c r="K21" s="56">
        <v>122.21568270999998</v>
      </c>
      <c r="L21" s="56">
        <v>68.293223342342642</v>
      </c>
      <c r="M21" s="105">
        <v>25.408755859999999</v>
      </c>
      <c r="N21" s="10">
        <f t="shared" si="0"/>
        <v>629.50496805034265</v>
      </c>
    </row>
    <row r="22" spans="2:14" ht="19.5" customHeight="1">
      <c r="B22" s="106" t="s">
        <v>44</v>
      </c>
      <c r="C22" s="27">
        <v>2.3849999999999998</v>
      </c>
      <c r="D22" s="27">
        <v>210.23903836</v>
      </c>
      <c r="E22" s="27">
        <v>1.701006</v>
      </c>
      <c r="F22" s="27">
        <v>123.71868481999999</v>
      </c>
      <c r="G22" s="27">
        <v>0</v>
      </c>
      <c r="H22" s="27">
        <v>135.35353812502672</v>
      </c>
      <c r="I22" s="27">
        <v>0</v>
      </c>
      <c r="J22" s="27">
        <v>0</v>
      </c>
      <c r="K22" s="27">
        <v>149.57548027000001</v>
      </c>
      <c r="L22" s="27">
        <v>26.399369539190189</v>
      </c>
      <c r="M22" s="27">
        <v>52.717998080000001</v>
      </c>
      <c r="N22" s="10">
        <f t="shared" si="0"/>
        <v>702.09011519421688</v>
      </c>
    </row>
    <row r="23" spans="2:14" ht="19.5" customHeight="1">
      <c r="B23" s="104" t="s">
        <v>45</v>
      </c>
      <c r="C23" s="56">
        <v>2.0872000000000002</v>
      </c>
      <c r="D23" s="56">
        <v>548.40770305599995</v>
      </c>
      <c r="E23" s="56">
        <v>230.90939399999999</v>
      </c>
      <c r="F23" s="56">
        <v>0</v>
      </c>
      <c r="G23" s="56">
        <v>26.211764119999998</v>
      </c>
      <c r="H23" s="56">
        <v>175.08669681000001</v>
      </c>
      <c r="I23" s="56">
        <v>129.81</v>
      </c>
      <c r="J23" s="56">
        <v>0</v>
      </c>
      <c r="K23" s="56">
        <v>0</v>
      </c>
      <c r="L23" s="56">
        <v>375.01971705732086</v>
      </c>
      <c r="M23" s="105">
        <v>18.831532400000004</v>
      </c>
      <c r="N23" s="10">
        <f t="shared" si="0"/>
        <v>1506.3640074433208</v>
      </c>
    </row>
    <row r="24" spans="2:14" ht="19.5" customHeight="1">
      <c r="B24" s="106" t="s">
        <v>46</v>
      </c>
      <c r="C24" s="27">
        <v>4.9734759999999998</v>
      </c>
      <c r="D24" s="27">
        <v>92.579078046045964</v>
      </c>
      <c r="E24" s="27">
        <v>0.20938399999999999</v>
      </c>
      <c r="F24" s="27">
        <v>0</v>
      </c>
      <c r="G24" s="27">
        <v>42.003997720000001</v>
      </c>
      <c r="H24" s="27">
        <v>157.27630488</v>
      </c>
      <c r="I24" s="27">
        <v>0</v>
      </c>
      <c r="J24" s="27">
        <v>0</v>
      </c>
      <c r="K24" s="27">
        <v>167.45248848</v>
      </c>
      <c r="L24" s="27">
        <v>20.069685628831696</v>
      </c>
      <c r="M24" s="27">
        <v>48.264763629999997</v>
      </c>
      <c r="N24" s="10">
        <f t="shared" si="0"/>
        <v>532.82917838487765</v>
      </c>
    </row>
    <row r="25" spans="2:14" ht="19.5" customHeight="1">
      <c r="B25" s="104" t="s">
        <v>47</v>
      </c>
      <c r="C25" s="56">
        <v>2.9811999999999999</v>
      </c>
      <c r="D25" s="56">
        <v>384.92889719999994</v>
      </c>
      <c r="E25" s="56">
        <v>58.079819999999998</v>
      </c>
      <c r="F25" s="56">
        <v>0</v>
      </c>
      <c r="G25" s="56">
        <v>8.3838893999999993</v>
      </c>
      <c r="H25" s="56">
        <v>132.32575007000003</v>
      </c>
      <c r="I25" s="56">
        <v>0</v>
      </c>
      <c r="J25" s="56">
        <v>0</v>
      </c>
      <c r="K25" s="56">
        <v>201.64830813</v>
      </c>
      <c r="L25" s="56">
        <v>107.45356535414786</v>
      </c>
      <c r="M25" s="105">
        <v>289.27548007627439</v>
      </c>
      <c r="N25" s="10">
        <f t="shared" si="0"/>
        <v>1185.0769102304223</v>
      </c>
    </row>
    <row r="26" spans="2:14" ht="19.5" customHeight="1">
      <c r="B26" s="106" t="s">
        <v>48</v>
      </c>
      <c r="C26" s="27">
        <v>2.9811999999999999</v>
      </c>
      <c r="D26" s="27">
        <v>62.368188270000005</v>
      </c>
      <c r="E26" s="27">
        <v>51.879415999999999</v>
      </c>
      <c r="F26" s="27">
        <v>0</v>
      </c>
      <c r="G26" s="27">
        <v>4.3654274500000003</v>
      </c>
      <c r="H26" s="27">
        <v>55.168426079999996</v>
      </c>
      <c r="I26" s="27">
        <v>5.3444834299999995</v>
      </c>
      <c r="J26" s="27">
        <v>0</v>
      </c>
      <c r="K26" s="27">
        <v>298.02940495999997</v>
      </c>
      <c r="L26" s="27">
        <v>150.16768867203973</v>
      </c>
      <c r="M26" s="27">
        <v>117.25072327999997</v>
      </c>
      <c r="N26" s="10">
        <f t="shared" si="0"/>
        <v>747.55495814203971</v>
      </c>
    </row>
    <row r="27" spans="2:14" ht="19.5" customHeight="1">
      <c r="B27" s="104" t="s">
        <v>49</v>
      </c>
      <c r="C27" s="56">
        <v>1.7887999999999999</v>
      </c>
      <c r="D27" s="56">
        <v>122.78427077999999</v>
      </c>
      <c r="E27" s="56">
        <v>32.736648000000002</v>
      </c>
      <c r="F27" s="56">
        <v>0</v>
      </c>
      <c r="G27" s="56">
        <v>0</v>
      </c>
      <c r="H27" s="56">
        <v>36.053187610000002</v>
      </c>
      <c r="I27" s="56">
        <v>13.771382449999999</v>
      </c>
      <c r="J27" s="56">
        <v>0</v>
      </c>
      <c r="K27" s="56">
        <v>117.86857585999998</v>
      </c>
      <c r="L27" s="56">
        <v>103.65783480669764</v>
      </c>
      <c r="M27" s="105">
        <v>21.780514549999999</v>
      </c>
      <c r="N27" s="10">
        <f t="shared" si="0"/>
        <v>450.44121405669762</v>
      </c>
    </row>
    <row r="28" spans="2:14" ht="19.5" customHeight="1">
      <c r="B28" s="106" t="s">
        <v>50</v>
      </c>
      <c r="C28" s="27">
        <v>5.3662000000000001</v>
      </c>
      <c r="D28" s="27">
        <v>171.67715239828578</v>
      </c>
      <c r="E28" s="27">
        <v>20.209330000000001</v>
      </c>
      <c r="F28" s="27">
        <v>60.620438999999998</v>
      </c>
      <c r="G28" s="27">
        <v>25.780088420000002</v>
      </c>
      <c r="H28" s="27">
        <v>101.99313687999999</v>
      </c>
      <c r="I28" s="27">
        <v>10.413939180000002</v>
      </c>
      <c r="J28" s="27">
        <v>9.8939321099999997</v>
      </c>
      <c r="K28" s="27">
        <v>121.11586708999998</v>
      </c>
      <c r="L28" s="27">
        <v>83.666548427338213</v>
      </c>
      <c r="M28" s="27">
        <v>325.31169634000003</v>
      </c>
      <c r="N28" s="10">
        <f t="shared" si="0"/>
        <v>936.04832984562393</v>
      </c>
    </row>
    <row r="29" spans="2:14" ht="19.5" customHeight="1">
      <c r="B29" s="104" t="s">
        <v>51</v>
      </c>
      <c r="C29" s="56">
        <v>9.15</v>
      </c>
      <c r="D29" s="56">
        <v>254.13871842999998</v>
      </c>
      <c r="E29" s="56">
        <v>55.359786</v>
      </c>
      <c r="F29" s="56">
        <v>0</v>
      </c>
      <c r="G29" s="56">
        <v>104.46206352999999</v>
      </c>
      <c r="H29" s="56">
        <v>199.75785907999997</v>
      </c>
      <c r="I29" s="56">
        <v>172.01264598</v>
      </c>
      <c r="J29" s="56">
        <v>36.776266</v>
      </c>
      <c r="K29" s="56">
        <v>5.3725477200000009</v>
      </c>
      <c r="L29" s="56">
        <v>93.113971822236351</v>
      </c>
      <c r="M29" s="105">
        <v>59.42250030000001</v>
      </c>
      <c r="N29" s="10">
        <f t="shared" si="0"/>
        <v>989.56635886223637</v>
      </c>
    </row>
    <row r="30" spans="2:14" ht="19.5" customHeight="1">
      <c r="B30" s="106" t="s">
        <v>52</v>
      </c>
      <c r="C30" s="27">
        <v>6.9800800000000001</v>
      </c>
      <c r="D30" s="27">
        <v>211.45295465000004</v>
      </c>
      <c r="E30" s="27">
        <v>54.225090000000002</v>
      </c>
      <c r="F30" s="27">
        <v>382.61548348000002</v>
      </c>
      <c r="G30" s="27">
        <v>0</v>
      </c>
      <c r="H30" s="27">
        <v>59.751962257000002</v>
      </c>
      <c r="I30" s="27">
        <v>10.11482474</v>
      </c>
      <c r="J30" s="27">
        <v>0</v>
      </c>
      <c r="K30" s="27">
        <v>20.066452690000002</v>
      </c>
      <c r="L30" s="27">
        <v>118.50918260580325</v>
      </c>
      <c r="M30" s="27">
        <v>5.7421725400000003</v>
      </c>
      <c r="N30" s="10">
        <f t="shared" si="0"/>
        <v>869.45820296280328</v>
      </c>
    </row>
    <row r="31" spans="2:14" ht="19.5" customHeight="1">
      <c r="B31" s="104" t="s">
        <v>53</v>
      </c>
      <c r="C31" s="56">
        <v>1.167511</v>
      </c>
      <c r="D31" s="56">
        <v>315.45869030400002</v>
      </c>
      <c r="E31" s="56">
        <v>10.129923999999997</v>
      </c>
      <c r="F31" s="56">
        <v>0</v>
      </c>
      <c r="G31" s="56">
        <v>13.39454055</v>
      </c>
      <c r="H31" s="56">
        <v>117.30766723999999</v>
      </c>
      <c r="I31" s="56">
        <v>13.771382449999999</v>
      </c>
      <c r="J31" s="56">
        <v>80.36533919</v>
      </c>
      <c r="K31" s="56">
        <v>102.77840968000001</v>
      </c>
      <c r="L31" s="56">
        <v>49.963876594684479</v>
      </c>
      <c r="M31" s="105">
        <v>7.9421235700000006</v>
      </c>
      <c r="N31" s="10">
        <f t="shared" si="0"/>
        <v>712.2794645786845</v>
      </c>
    </row>
    <row r="32" spans="2:14" ht="19.5" customHeight="1">
      <c r="B32" s="106" t="s">
        <v>54</v>
      </c>
      <c r="C32" s="27">
        <v>1.9</v>
      </c>
      <c r="D32" s="27">
        <v>354.31816443399998</v>
      </c>
      <c r="E32" s="27">
        <v>96.698104000000001</v>
      </c>
      <c r="F32" s="27">
        <v>0</v>
      </c>
      <c r="G32" s="27">
        <v>27.491843660000001</v>
      </c>
      <c r="H32" s="27">
        <v>74.264955819999997</v>
      </c>
      <c r="I32" s="27">
        <v>99.930739619999983</v>
      </c>
      <c r="J32" s="27">
        <v>0</v>
      </c>
      <c r="K32" s="27">
        <v>0</v>
      </c>
      <c r="L32" s="27">
        <v>111.06500101148512</v>
      </c>
      <c r="M32" s="27">
        <v>83.255734450000006</v>
      </c>
      <c r="N32" s="10">
        <f t="shared" si="0"/>
        <v>848.92454299548501</v>
      </c>
    </row>
    <row r="33" spans="2:14" ht="19.5" customHeight="1">
      <c r="B33" s="104" t="s">
        <v>55</v>
      </c>
      <c r="C33" s="56">
        <v>1.7886</v>
      </c>
      <c r="D33" s="56">
        <v>63.781784649999999</v>
      </c>
      <c r="E33" s="56">
        <v>7.6673140000000002</v>
      </c>
      <c r="F33" s="56">
        <v>0</v>
      </c>
      <c r="G33" s="56">
        <v>13.25645246</v>
      </c>
      <c r="H33" s="56">
        <v>27.443801539999995</v>
      </c>
      <c r="I33" s="56">
        <v>76.799771629999995</v>
      </c>
      <c r="J33" s="56">
        <v>0</v>
      </c>
      <c r="K33" s="56">
        <v>15.923814170000002</v>
      </c>
      <c r="L33" s="56">
        <v>15.707004236808777</v>
      </c>
      <c r="M33" s="105">
        <v>8.9322824000000001</v>
      </c>
      <c r="N33" s="10">
        <f t="shared" si="0"/>
        <v>231.3008250868088</v>
      </c>
    </row>
    <row r="34" spans="2:14" ht="19.5" customHeight="1">
      <c r="B34" s="106" t="s">
        <v>96</v>
      </c>
      <c r="C34" s="27">
        <v>3.2237</v>
      </c>
      <c r="D34" s="27">
        <v>271.05087515159994</v>
      </c>
      <c r="E34" s="27">
        <v>15.475488</v>
      </c>
      <c r="F34" s="27">
        <v>0</v>
      </c>
      <c r="G34" s="27">
        <v>45.33650712</v>
      </c>
      <c r="H34" s="27">
        <v>214.93693809000001</v>
      </c>
      <c r="I34" s="27">
        <v>133.04086609000001</v>
      </c>
      <c r="J34" s="27">
        <v>82.817744279999999</v>
      </c>
      <c r="K34" s="27">
        <v>20.061908110000001</v>
      </c>
      <c r="L34" s="27">
        <v>157.99786951323574</v>
      </c>
      <c r="M34" s="27">
        <v>40.691749250000001</v>
      </c>
      <c r="N34" s="10">
        <f t="shared" si="0"/>
        <v>984.63364560483581</v>
      </c>
    </row>
    <row r="35" spans="2:14" ht="19.5" customHeight="1">
      <c r="B35" s="104" t="s">
        <v>57</v>
      </c>
      <c r="C35" s="56">
        <v>1.7886</v>
      </c>
      <c r="D35" s="56">
        <v>104.35877678999999</v>
      </c>
      <c r="E35" s="56">
        <v>15.135503999999999</v>
      </c>
      <c r="F35" s="56">
        <v>0</v>
      </c>
      <c r="G35" s="56">
        <v>15.99243478</v>
      </c>
      <c r="H35" s="56">
        <v>163.17240357</v>
      </c>
      <c r="I35" s="56">
        <v>23.979760289999998</v>
      </c>
      <c r="J35" s="56">
        <v>27.657257950000002</v>
      </c>
      <c r="K35" s="56">
        <v>128.71053153</v>
      </c>
      <c r="L35" s="56">
        <v>74.282240015262857</v>
      </c>
      <c r="M35" s="105">
        <v>21.077430799999959</v>
      </c>
      <c r="N35" s="10">
        <f t="shared" si="0"/>
        <v>576.15493972526292</v>
      </c>
    </row>
    <row r="36" spans="2:14" ht="19.5" customHeight="1">
      <c r="B36" s="106" t="s">
        <v>58</v>
      </c>
      <c r="C36" s="27">
        <v>7.6255074499999997</v>
      </c>
      <c r="D36" s="27">
        <v>154.09782417379313</v>
      </c>
      <c r="E36" s="27">
        <v>11.109439999999998</v>
      </c>
      <c r="F36" s="27">
        <v>0</v>
      </c>
      <c r="G36" s="27">
        <v>0</v>
      </c>
      <c r="H36" s="27">
        <v>94.24437995000001</v>
      </c>
      <c r="I36" s="27">
        <v>102.74403722000001</v>
      </c>
      <c r="J36" s="27">
        <v>0</v>
      </c>
      <c r="K36" s="27">
        <v>0</v>
      </c>
      <c r="L36" s="27">
        <v>20.849880521857472</v>
      </c>
      <c r="M36" s="27">
        <v>220.49597095000001</v>
      </c>
      <c r="N36" s="10">
        <f t="shared" si="0"/>
        <v>611.1670402656506</v>
      </c>
    </row>
    <row r="37" spans="2:14" ht="19.5" customHeight="1">
      <c r="B37" s="104" t="s">
        <v>97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3709.1432571400005</v>
      </c>
      <c r="K37" s="56">
        <v>0</v>
      </c>
      <c r="L37" s="56">
        <v>0</v>
      </c>
      <c r="M37" s="105">
        <v>0</v>
      </c>
      <c r="N37" s="10">
        <f t="shared" si="0"/>
        <v>3709.1432571400005</v>
      </c>
    </row>
    <row r="38" spans="2:14" ht="19.5" customHeight="1">
      <c r="B38" s="107" t="s">
        <v>4</v>
      </c>
      <c r="C38" s="10">
        <f t="shared" ref="C38:M38" si="1">SUM(C5:C37)</f>
        <v>122.98971375000004</v>
      </c>
      <c r="D38" s="10">
        <f t="shared" si="1"/>
        <v>8868.558836561866</v>
      </c>
      <c r="E38" s="10">
        <f t="shared" si="1"/>
        <v>2620.6453827999999</v>
      </c>
      <c r="F38" s="10">
        <f t="shared" si="1"/>
        <v>2285.3340613300002</v>
      </c>
      <c r="G38" s="10">
        <f t="shared" si="1"/>
        <v>907.0743960100001</v>
      </c>
      <c r="H38" s="10">
        <f t="shared" si="1"/>
        <v>3788.0124478440225</v>
      </c>
      <c r="I38" s="10">
        <f t="shared" si="1"/>
        <v>1818.7393868079996</v>
      </c>
      <c r="J38" s="10">
        <f t="shared" si="1"/>
        <v>4756.7050771096001</v>
      </c>
      <c r="K38" s="10">
        <f t="shared" si="1"/>
        <v>3214.2125295705991</v>
      </c>
      <c r="L38" s="10">
        <f t="shared" si="1"/>
        <v>3684.2639307346753</v>
      </c>
      <c r="M38" s="10">
        <f t="shared" si="1"/>
        <v>2139.6517032102743</v>
      </c>
      <c r="N38" s="10">
        <f>SUM(C38:M38)</f>
        <v>34206.187465729039</v>
      </c>
    </row>
    <row r="39" spans="2:14" ht="19.5" customHeight="1">
      <c r="B39" s="1106" t="s">
        <v>98</v>
      </c>
      <c r="C39" s="1106"/>
      <c r="D39" s="1106"/>
      <c r="E39" s="1106"/>
      <c r="F39" s="1106"/>
      <c r="G39" s="1106"/>
      <c r="H39" s="1106"/>
      <c r="I39" s="1106"/>
      <c r="J39" s="1106"/>
      <c r="K39" s="1106"/>
      <c r="L39" s="1106"/>
      <c r="M39" s="1106"/>
      <c r="N39" s="1106"/>
    </row>
  </sheetData>
  <sheetProtection algorithmName="SHA-512" hashValue="DQlLVRhdPt/SiILGD82bgkOP9f+D97oPB6pHbR6fKbPfZ6Kogq2JAyjpu2gQI2YIUapoCw7xxQG6HukKoVFdTw==" saltValue="lZHpRt+HvWmcvul4Q4jIvQ==" spinCount="100000" sheet="1" objects="1" scenarios="1"/>
  <mergeCells count="6">
    <mergeCell ref="B3:B4"/>
    <mergeCell ref="B2:N2"/>
    <mergeCell ref="B39:N39"/>
    <mergeCell ref="C3:H3"/>
    <mergeCell ref="K3:M3"/>
    <mergeCell ref="N3:N4"/>
  </mergeCells>
  <pageMargins left="0.70866141732283472" right="0.70866141732283472" top="0.74803149606299213" bottom="0.74803149606299213" header="0.31496062992125984" footer="0.31496062992125984"/>
  <pageSetup paperSize="125" scale="57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1" tint="0.249977111117893"/>
  </sheetPr>
  <dimension ref="A1:I51"/>
  <sheetViews>
    <sheetView showZeros="0" zoomScaleNormal="100" workbookViewId="0">
      <selection activeCell="K30" sqref="K30"/>
    </sheetView>
  </sheetViews>
  <sheetFormatPr baseColWidth="10" defaultRowHeight="12.75"/>
  <cols>
    <col min="1" max="1" width="1.7109375" style="23" customWidth="1"/>
    <col min="2" max="5" width="15.140625" style="23" customWidth="1"/>
    <col min="6" max="6" width="1.7109375" style="23" customWidth="1"/>
    <col min="7" max="7" width="11.42578125" style="23"/>
    <col min="8" max="8" width="4.7109375" style="23" bestFit="1" customWidth="1"/>
    <col min="9" max="9" width="12" style="23" bestFit="1" customWidth="1"/>
    <col min="10" max="16384" width="11.42578125" style="23"/>
  </cols>
  <sheetData>
    <row r="1" spans="1:9" s="22" customFormat="1" ht="12" customHeight="1" thickBot="1">
      <c r="A1" s="109"/>
      <c r="B1" s="20"/>
      <c r="C1" s="21"/>
      <c r="D1" s="21"/>
      <c r="E1" s="21"/>
    </row>
    <row r="2" spans="1:9" ht="42" customHeight="1">
      <c r="A2" s="98"/>
      <c r="B2" s="1092" t="s">
        <v>522</v>
      </c>
      <c r="C2" s="1093"/>
      <c r="D2" s="1093"/>
      <c r="E2" s="1093"/>
    </row>
    <row r="3" spans="1:9" ht="30" customHeight="1">
      <c r="A3" s="60"/>
      <c r="B3" s="54" t="s">
        <v>0</v>
      </c>
      <c r="C3" s="54" t="s">
        <v>99</v>
      </c>
      <c r="D3" s="54" t="s">
        <v>100</v>
      </c>
      <c r="E3" s="54" t="s">
        <v>4</v>
      </c>
    </row>
    <row r="4" spans="1:9" ht="20.100000000000001" customHeight="1">
      <c r="A4" s="60"/>
      <c r="B4" s="110">
        <v>1997</v>
      </c>
      <c r="C4" s="56">
        <v>1974.991</v>
      </c>
      <c r="D4" s="56">
        <v>434.99650000000003</v>
      </c>
      <c r="E4" s="38">
        <f t="shared" ref="E4:E21" si="0">C4+D4</f>
        <v>2409.9875000000002</v>
      </c>
      <c r="F4" s="111"/>
      <c r="H4" s="40"/>
      <c r="I4" s="33"/>
    </row>
    <row r="5" spans="1:9" ht="20.100000000000001" customHeight="1">
      <c r="A5" s="60"/>
      <c r="B5" s="112">
        <v>1998</v>
      </c>
      <c r="C5" s="27">
        <v>1940.1135999999999</v>
      </c>
      <c r="D5" s="27">
        <v>669.7876</v>
      </c>
      <c r="E5" s="38">
        <f t="shared" si="0"/>
        <v>2609.9011999999998</v>
      </c>
      <c r="F5" s="111"/>
      <c r="H5" s="40"/>
      <c r="I5" s="33"/>
    </row>
    <row r="6" spans="1:9" ht="20.100000000000001" customHeight="1">
      <c r="A6" s="60"/>
      <c r="B6" s="110">
        <v>1999</v>
      </c>
      <c r="C6" s="56">
        <v>1887.1573000000001</v>
      </c>
      <c r="D6" s="56">
        <v>854.08709999999996</v>
      </c>
      <c r="E6" s="38">
        <f t="shared" si="0"/>
        <v>2741.2444</v>
      </c>
      <c r="F6" s="111"/>
      <c r="H6" s="40"/>
      <c r="I6" s="33"/>
    </row>
    <row r="7" spans="1:9" ht="20.100000000000001" customHeight="1">
      <c r="A7" s="60"/>
      <c r="B7" s="112">
        <v>2000</v>
      </c>
      <c r="C7" s="27">
        <v>2788.1819999999998</v>
      </c>
      <c r="D7" s="27">
        <v>1123.4656</v>
      </c>
      <c r="E7" s="38">
        <f t="shared" si="0"/>
        <v>3911.6475999999998</v>
      </c>
      <c r="F7" s="111"/>
      <c r="H7" s="40"/>
      <c r="I7" s="33"/>
    </row>
    <row r="8" spans="1:9" ht="20.100000000000001" customHeight="1">
      <c r="A8" s="60"/>
      <c r="B8" s="110">
        <v>2001</v>
      </c>
      <c r="C8" s="56">
        <v>1876.9827</v>
      </c>
      <c r="D8" s="56">
        <v>848.54349999999999</v>
      </c>
      <c r="E8" s="38">
        <f t="shared" si="0"/>
        <v>2725.5262000000002</v>
      </c>
      <c r="F8" s="111"/>
      <c r="H8" s="40"/>
      <c r="I8" s="33"/>
    </row>
    <row r="9" spans="1:9" ht="20.100000000000001" customHeight="1">
      <c r="A9" s="60"/>
      <c r="B9" s="112">
        <v>2002</v>
      </c>
      <c r="C9" s="27">
        <v>9097.2520000000004</v>
      </c>
      <c r="D9" s="27">
        <v>1321.912</v>
      </c>
      <c r="E9" s="38">
        <f t="shared" si="0"/>
        <v>10419.164000000001</v>
      </c>
      <c r="F9" s="111"/>
      <c r="H9" s="40"/>
      <c r="I9" s="33"/>
    </row>
    <row r="10" spans="1:9" ht="20.100000000000001" customHeight="1">
      <c r="A10" s="60"/>
      <c r="B10" s="110">
        <v>2003</v>
      </c>
      <c r="C10" s="56">
        <v>10867.325999999999</v>
      </c>
      <c r="D10" s="56">
        <v>1566.1569999999999</v>
      </c>
      <c r="E10" s="38">
        <f t="shared" si="0"/>
        <v>12433.482999999998</v>
      </c>
      <c r="F10" s="111"/>
      <c r="H10" s="40"/>
      <c r="I10" s="33"/>
    </row>
    <row r="11" spans="1:9" ht="20.100000000000001" customHeight="1">
      <c r="A11" s="60"/>
      <c r="B11" s="112">
        <v>2004</v>
      </c>
      <c r="C11" s="27">
        <v>12320.18</v>
      </c>
      <c r="D11" s="27">
        <v>1169.184</v>
      </c>
      <c r="E11" s="38">
        <f t="shared" si="0"/>
        <v>13489.364</v>
      </c>
      <c r="F11" s="111"/>
      <c r="H11" s="40"/>
      <c r="I11" s="33"/>
    </row>
    <row r="12" spans="1:9" ht="20.100000000000001" customHeight="1">
      <c r="A12" s="60"/>
      <c r="B12" s="110">
        <v>2005</v>
      </c>
      <c r="C12" s="56">
        <v>19599.440120982938</v>
      </c>
      <c r="D12" s="56">
        <v>2007.9082863050003</v>
      </c>
      <c r="E12" s="38">
        <f t="shared" si="0"/>
        <v>21607.348407287936</v>
      </c>
      <c r="F12" s="111"/>
      <c r="H12" s="40"/>
    </row>
    <row r="13" spans="1:9" ht="20.100000000000001" customHeight="1">
      <c r="A13" s="60"/>
      <c r="B13" s="112">
        <v>2006</v>
      </c>
      <c r="C13" s="27">
        <v>13782.5</v>
      </c>
      <c r="D13" s="27">
        <v>1946</v>
      </c>
      <c r="E13" s="38">
        <f t="shared" si="0"/>
        <v>15728.5</v>
      </c>
      <c r="F13" s="111"/>
      <c r="H13" s="40"/>
    </row>
    <row r="14" spans="1:9" ht="20.100000000000001" customHeight="1">
      <c r="A14" s="60"/>
      <c r="B14" s="110">
        <v>2007</v>
      </c>
      <c r="C14" s="56">
        <v>16938.290291944038</v>
      </c>
      <c r="D14" s="56">
        <v>4579.0970979549611</v>
      </c>
      <c r="E14" s="38">
        <v>21517.387389898999</v>
      </c>
      <c r="F14" s="111"/>
      <c r="H14" s="40"/>
    </row>
    <row r="15" spans="1:9" ht="20.100000000000001" customHeight="1">
      <c r="A15" s="60"/>
      <c r="B15" s="112">
        <v>2008</v>
      </c>
      <c r="C15" s="27">
        <v>21300.5</v>
      </c>
      <c r="D15" s="27">
        <v>5019.3</v>
      </c>
      <c r="E15" s="38">
        <f>+C15+D15</f>
        <v>26319.8</v>
      </c>
      <c r="F15" s="111"/>
      <c r="H15" s="40"/>
    </row>
    <row r="16" spans="1:9" ht="20.100000000000001" customHeight="1">
      <c r="A16" s="60"/>
      <c r="B16" s="110">
        <v>2009</v>
      </c>
      <c r="C16" s="56">
        <v>24586.912370809467</v>
      </c>
      <c r="D16" s="56">
        <v>5660.0444509414365</v>
      </c>
      <c r="E16" s="38">
        <v>30246.956821750904</v>
      </c>
      <c r="F16" s="111"/>
      <c r="H16" s="40"/>
    </row>
    <row r="17" spans="1:8" ht="20.100000000000001" customHeight="1">
      <c r="A17" s="60"/>
      <c r="B17" s="112">
        <v>2010</v>
      </c>
      <c r="C17" s="27">
        <v>25066.656037902085</v>
      </c>
      <c r="D17" s="27">
        <v>6434.3803805853668</v>
      </c>
      <c r="E17" s="38">
        <v>31501.036418487452</v>
      </c>
      <c r="F17" s="111"/>
      <c r="H17" s="40"/>
    </row>
    <row r="18" spans="1:8" ht="20.100000000000001" customHeight="1">
      <c r="A18" s="60"/>
      <c r="B18" s="110">
        <v>2011</v>
      </c>
      <c r="C18" s="56">
        <v>31129.046200039771</v>
      </c>
      <c r="D18" s="56">
        <v>6345.899745944299</v>
      </c>
      <c r="E18" s="38">
        <v>37474.945945984073</v>
      </c>
      <c r="F18" s="111"/>
      <c r="H18" s="40"/>
    </row>
    <row r="19" spans="1:8" ht="20.100000000000001" customHeight="1">
      <c r="A19" s="60"/>
      <c r="B19" s="112">
        <v>2012</v>
      </c>
      <c r="C19" s="27">
        <v>35916.451019492648</v>
      </c>
      <c r="D19" s="27">
        <v>4585.7626534463689</v>
      </c>
      <c r="E19" s="38">
        <v>40502.213672939019</v>
      </c>
      <c r="F19" s="111"/>
      <c r="H19" s="40"/>
    </row>
    <row r="20" spans="1:8" ht="20.100000000000001" customHeight="1">
      <c r="A20" s="60"/>
      <c r="B20" s="110">
        <v>2013</v>
      </c>
      <c r="C20" s="56">
        <v>29528.200417043423</v>
      </c>
      <c r="D20" s="56">
        <v>7584.9061391926034</v>
      </c>
      <c r="E20" s="38">
        <v>37113.1</v>
      </c>
      <c r="F20" s="111"/>
      <c r="H20" s="40"/>
    </row>
    <row r="21" spans="1:8" ht="20.100000000000001" customHeight="1">
      <c r="A21" s="60"/>
      <c r="B21" s="37">
        <v>2014</v>
      </c>
      <c r="C21" s="38">
        <f>+'1.9'!C37</f>
        <v>25220.017023104137</v>
      </c>
      <c r="D21" s="38">
        <f>+'1.9'!D37</f>
        <v>8986.170442624898</v>
      </c>
      <c r="E21" s="38">
        <f t="shared" si="0"/>
        <v>34206.187465729032</v>
      </c>
      <c r="F21" s="111"/>
      <c r="H21" s="40"/>
    </row>
    <row r="22" spans="1:8" ht="45" customHeight="1">
      <c r="B22" s="1083" t="s">
        <v>101</v>
      </c>
      <c r="C22" s="1083"/>
      <c r="D22" s="1083"/>
      <c r="E22" s="1083"/>
      <c r="F22" s="113"/>
      <c r="G22" s="113"/>
    </row>
    <row r="26" spans="1:8">
      <c r="B26" s="41"/>
    </row>
    <row r="33" spans="2:2">
      <c r="B33" s="41"/>
    </row>
    <row r="36" spans="2:2">
      <c r="B36" s="31"/>
    </row>
    <row r="44" spans="2:2">
      <c r="B44" s="31"/>
    </row>
    <row r="51" spans="2:2">
      <c r="B51" s="32"/>
    </row>
  </sheetData>
  <sheetProtection algorithmName="SHA-512" hashValue="X4mjSuFB1rArTNuJEBEak2U7CIA/cSH5R4B2LuZsYie1R0C0Gf4e8dHxMuDOheYOW65XMpfvY4BevzKj6dZ3bg==" saltValue="MHCwcB/ZRbAw6nP4NDpGkg==" spinCount="100000" sheet="1" objects="1" scenarios="1"/>
  <mergeCells count="2">
    <mergeCell ref="B2:E2"/>
    <mergeCell ref="B22:E22"/>
  </mergeCells>
  <printOptions horizontalCentered="1"/>
  <pageMargins left="0.19685039370078741" right="0.19685039370078741" top="0.59055118110236227" bottom="0.59055118110236227" header="0" footer="0.39370078740157483"/>
  <pageSetup paperSize="12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B2:AG24"/>
  <sheetViews>
    <sheetView zoomScaleNormal="100" workbookViewId="0">
      <selection activeCell="K30" sqref="K30"/>
    </sheetView>
  </sheetViews>
  <sheetFormatPr baseColWidth="10" defaultRowHeight="15"/>
  <cols>
    <col min="1" max="1" width="3.42578125" customWidth="1"/>
    <col min="2" max="16" width="14.42578125" customWidth="1"/>
  </cols>
  <sheetData>
    <row r="2" spans="2:33" ht="31.5" customHeight="1">
      <c r="B2" s="1100" t="s">
        <v>523</v>
      </c>
      <c r="C2" s="1100"/>
      <c r="D2" s="1100"/>
      <c r="E2" s="1100"/>
      <c r="F2" s="1100"/>
      <c r="G2" s="1100"/>
      <c r="H2" s="1100"/>
      <c r="I2" s="1100"/>
      <c r="J2" s="1100"/>
      <c r="K2" s="1100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</row>
    <row r="3" spans="2:33" ht="18" customHeight="1">
      <c r="B3" s="266"/>
      <c r="C3" s="267"/>
      <c r="D3" s="267"/>
      <c r="E3" s="267"/>
      <c r="F3" s="267"/>
      <c r="G3" s="267"/>
      <c r="H3" s="267"/>
      <c r="I3" s="267"/>
      <c r="J3" s="268"/>
      <c r="T3" s="1010" t="str">
        <f>+'[2]1.10'!B3</f>
        <v>Año</v>
      </c>
      <c r="U3" s="1011" t="s">
        <v>91</v>
      </c>
      <c r="V3" s="1011" t="s">
        <v>92</v>
      </c>
      <c r="W3" s="1010" t="s">
        <v>4</v>
      </c>
      <c r="X3" s="1000"/>
      <c r="Y3" s="1011" t="s">
        <v>91</v>
      </c>
      <c r="Z3" s="1011" t="s">
        <v>92</v>
      </c>
      <c r="AA3" s="1010" t="s">
        <v>4</v>
      </c>
      <c r="AB3" s="882"/>
      <c r="AC3" s="882"/>
      <c r="AD3" s="882"/>
      <c r="AE3" s="882"/>
      <c r="AF3" s="882"/>
      <c r="AG3" s="882"/>
    </row>
    <row r="4" spans="2:33" ht="18" customHeight="1">
      <c r="B4" s="269"/>
      <c r="C4" s="270"/>
      <c r="D4" s="270"/>
      <c r="E4" s="270"/>
      <c r="F4" s="270"/>
      <c r="G4" s="270"/>
      <c r="H4" s="270"/>
      <c r="I4" s="270"/>
      <c r="J4" s="271"/>
      <c r="T4" s="1012" t="s">
        <v>85</v>
      </c>
      <c r="U4" s="1011" t="s">
        <v>86</v>
      </c>
      <c r="V4" s="1011" t="s">
        <v>87</v>
      </c>
      <c r="W4" s="1013" t="s">
        <v>102</v>
      </c>
      <c r="X4" s="1000" t="s">
        <v>103</v>
      </c>
      <c r="Y4" s="1014" t="s">
        <v>104</v>
      </c>
      <c r="Z4" s="1014" t="s">
        <v>105</v>
      </c>
      <c r="AA4" s="1015" t="s">
        <v>106</v>
      </c>
      <c r="AB4" s="882"/>
      <c r="AC4" s="882"/>
      <c r="AD4" s="882"/>
      <c r="AE4" s="882"/>
      <c r="AF4" s="882"/>
      <c r="AG4" s="882"/>
    </row>
    <row r="5" spans="2:33" ht="18" customHeight="1">
      <c r="B5" s="269"/>
      <c r="C5" s="270"/>
      <c r="D5" s="270"/>
      <c r="E5" s="270"/>
      <c r="F5" s="270"/>
      <c r="G5" s="270"/>
      <c r="H5" s="270"/>
      <c r="I5" s="270"/>
      <c r="J5" s="271"/>
      <c r="T5" s="1012">
        <f>+'1.11'!B9</f>
        <v>2002</v>
      </c>
      <c r="U5" s="1012">
        <f>+'1.11'!C9</f>
        <v>9097.2520000000004</v>
      </c>
      <c r="V5" s="1012">
        <f>+'1.11'!D9</f>
        <v>1321.912</v>
      </c>
      <c r="W5" s="1013">
        <f t="shared" ref="W5:W17" si="0">SUM(U5:V5)</f>
        <v>10419.164000000001</v>
      </c>
      <c r="X5" s="1000"/>
      <c r="Y5" s="1014">
        <f>+U5/W5</f>
        <v>0.87312686507285997</v>
      </c>
      <c r="Z5" s="1014">
        <f>+V5/W5</f>
        <v>0.12687313492714003</v>
      </c>
      <c r="AA5" s="1015">
        <f>SUM(Y5:Z5)</f>
        <v>1</v>
      </c>
      <c r="AB5" s="882"/>
      <c r="AC5" s="882"/>
      <c r="AD5" s="882"/>
      <c r="AE5" s="882"/>
      <c r="AF5" s="882"/>
      <c r="AG5" s="882"/>
    </row>
    <row r="6" spans="2:33" ht="18" customHeight="1">
      <c r="B6" s="269"/>
      <c r="C6" s="270"/>
      <c r="D6" s="270"/>
      <c r="E6" s="270"/>
      <c r="F6" s="270"/>
      <c r="G6" s="270"/>
      <c r="H6" s="270"/>
      <c r="I6" s="270"/>
      <c r="J6" s="271"/>
      <c r="T6" s="1012">
        <f>+'1.11'!B10</f>
        <v>2003</v>
      </c>
      <c r="U6" s="1012">
        <f>+'1.11'!C10</f>
        <v>10867.325999999999</v>
      </c>
      <c r="V6" s="1012">
        <f>+'1.11'!D10</f>
        <v>1566.1569999999999</v>
      </c>
      <c r="W6" s="1013">
        <f t="shared" si="0"/>
        <v>12433.482999999998</v>
      </c>
      <c r="X6" s="1000"/>
      <c r="Y6" s="1014">
        <f t="shared" ref="Y6:Y14" si="1">+U6/W6</f>
        <v>0.8740371463088823</v>
      </c>
      <c r="Z6" s="1014">
        <f t="shared" ref="Z6:Z17" si="2">+V6/W6</f>
        <v>0.12596285369111779</v>
      </c>
      <c r="AA6" s="1015">
        <f t="shared" ref="AA6:AA17" si="3">SUM(Y6:Z6)</f>
        <v>1</v>
      </c>
      <c r="AB6" s="882"/>
      <c r="AC6" s="882"/>
      <c r="AD6" s="882"/>
      <c r="AE6" s="882"/>
      <c r="AF6" s="882"/>
      <c r="AG6" s="882"/>
    </row>
    <row r="7" spans="2:33" ht="18" customHeight="1">
      <c r="B7" s="269"/>
      <c r="C7" s="270"/>
      <c r="D7" s="270"/>
      <c r="E7" s="270"/>
      <c r="F7" s="270"/>
      <c r="G7" s="270"/>
      <c r="H7" s="270"/>
      <c r="I7" s="270"/>
      <c r="J7" s="271"/>
      <c r="T7" s="1012">
        <f>+'1.11'!B11</f>
        <v>2004</v>
      </c>
      <c r="U7" s="1012">
        <f>+'1.11'!C11</f>
        <v>12320.18</v>
      </c>
      <c r="V7" s="1012">
        <f>+'1.11'!D11</f>
        <v>1169.184</v>
      </c>
      <c r="W7" s="1013">
        <f t="shared" si="0"/>
        <v>13489.364</v>
      </c>
      <c r="X7" s="1000"/>
      <c r="Y7" s="1014">
        <f t="shared" si="1"/>
        <v>0.91332549110543693</v>
      </c>
      <c r="Z7" s="1014">
        <f t="shared" si="2"/>
        <v>8.6674508894563157E-2</v>
      </c>
      <c r="AA7" s="1015">
        <f t="shared" si="3"/>
        <v>1</v>
      </c>
      <c r="AB7" s="882"/>
      <c r="AC7" s="882"/>
      <c r="AD7" s="882"/>
      <c r="AE7" s="882"/>
      <c r="AF7" s="882"/>
      <c r="AG7" s="882"/>
    </row>
    <row r="8" spans="2:33" ht="18" customHeight="1">
      <c r="B8" s="269"/>
      <c r="C8" s="270"/>
      <c r="D8" s="270"/>
      <c r="E8" s="270"/>
      <c r="F8" s="270"/>
      <c r="G8" s="270"/>
      <c r="H8" s="270"/>
      <c r="I8" s="270"/>
      <c r="J8" s="271"/>
      <c r="T8" s="1012">
        <f>+'1.11'!B12</f>
        <v>2005</v>
      </c>
      <c r="U8" s="1012">
        <f>+'1.11'!C12</f>
        <v>19599.440120982938</v>
      </c>
      <c r="V8" s="1012">
        <f>+'1.11'!D12</f>
        <v>2007.9082863050003</v>
      </c>
      <c r="W8" s="1013">
        <f t="shared" si="0"/>
        <v>21607.348407287936</v>
      </c>
      <c r="X8" s="1000"/>
      <c r="Y8" s="1014">
        <f t="shared" si="1"/>
        <v>0.90707289721733042</v>
      </c>
      <c r="Z8" s="1014">
        <f t="shared" si="2"/>
        <v>9.292710278266969E-2</v>
      </c>
      <c r="AA8" s="1015">
        <f t="shared" si="3"/>
        <v>1</v>
      </c>
      <c r="AB8" s="882"/>
      <c r="AC8" s="882"/>
      <c r="AD8" s="882"/>
      <c r="AE8" s="882"/>
      <c r="AF8" s="882"/>
      <c r="AG8" s="882"/>
    </row>
    <row r="9" spans="2:33" ht="18" customHeight="1">
      <c r="B9" s="269"/>
      <c r="C9" s="270"/>
      <c r="D9" s="270"/>
      <c r="E9" s="270"/>
      <c r="F9" s="270"/>
      <c r="G9" s="270"/>
      <c r="H9" s="270"/>
      <c r="I9" s="270"/>
      <c r="J9" s="271"/>
      <c r="T9" s="1012">
        <f>+'1.11'!B13</f>
        <v>2006</v>
      </c>
      <c r="U9" s="1012">
        <f>+'1.11'!C13</f>
        <v>13782.5</v>
      </c>
      <c r="V9" s="1012">
        <f>+'1.11'!D13</f>
        <v>1946</v>
      </c>
      <c r="W9" s="1013">
        <f t="shared" si="0"/>
        <v>15728.5</v>
      </c>
      <c r="X9" s="1000"/>
      <c r="Y9" s="1014">
        <f t="shared" si="1"/>
        <v>0.87627555075181995</v>
      </c>
      <c r="Z9" s="1014">
        <f t="shared" si="2"/>
        <v>0.12372444924818006</v>
      </c>
      <c r="AA9" s="1015">
        <f t="shared" si="3"/>
        <v>1</v>
      </c>
      <c r="AB9" s="882"/>
      <c r="AC9" s="882"/>
      <c r="AD9" s="882"/>
      <c r="AE9" s="882"/>
      <c r="AF9" s="882"/>
      <c r="AG9" s="882"/>
    </row>
    <row r="10" spans="2:33" ht="18" customHeight="1">
      <c r="B10" s="269"/>
      <c r="C10" s="270"/>
      <c r="D10" s="270"/>
      <c r="E10" s="270"/>
      <c r="F10" s="270"/>
      <c r="G10" s="270"/>
      <c r="H10" s="270"/>
      <c r="I10" s="270"/>
      <c r="J10" s="271"/>
      <c r="T10" s="1012">
        <f>+'1.11'!B14</f>
        <v>2007</v>
      </c>
      <c r="U10" s="1012">
        <f>+'1.11'!C14</f>
        <v>16938.290291944038</v>
      </c>
      <c r="V10" s="1012">
        <f>+'1.11'!D14</f>
        <v>4579.0970979549611</v>
      </c>
      <c r="W10" s="1013">
        <f t="shared" si="0"/>
        <v>21517.387389898999</v>
      </c>
      <c r="X10" s="1000"/>
      <c r="Y10" s="1014">
        <f t="shared" si="1"/>
        <v>0.78719084176062448</v>
      </c>
      <c r="Z10" s="1014">
        <f t="shared" si="2"/>
        <v>0.2128091582393756</v>
      </c>
      <c r="AA10" s="1015">
        <f t="shared" si="3"/>
        <v>1</v>
      </c>
      <c r="AB10" s="882"/>
      <c r="AC10" s="882"/>
      <c r="AD10" s="882"/>
      <c r="AE10" s="882"/>
      <c r="AF10" s="882"/>
      <c r="AG10" s="882"/>
    </row>
    <row r="11" spans="2:33" ht="18" customHeight="1">
      <c r="B11" s="269"/>
      <c r="C11" s="270"/>
      <c r="D11" s="270"/>
      <c r="E11" s="270"/>
      <c r="F11" s="270"/>
      <c r="G11" s="270"/>
      <c r="H11" s="270"/>
      <c r="I11" s="270"/>
      <c r="J11" s="271"/>
      <c r="T11" s="1012">
        <f>+'1.11'!B15</f>
        <v>2008</v>
      </c>
      <c r="U11" s="1012">
        <f>+'1.11'!C15</f>
        <v>21300.5</v>
      </c>
      <c r="V11" s="1012">
        <f>+'1.11'!D15</f>
        <v>5019.3</v>
      </c>
      <c r="W11" s="1013">
        <f t="shared" si="0"/>
        <v>26319.8</v>
      </c>
      <c r="X11" s="1000"/>
      <c r="Y11" s="1014">
        <f t="shared" si="1"/>
        <v>0.80929566334090686</v>
      </c>
      <c r="Z11" s="1014">
        <f t="shared" si="2"/>
        <v>0.19070433665909317</v>
      </c>
      <c r="AA11" s="1015">
        <f t="shared" si="3"/>
        <v>1</v>
      </c>
      <c r="AB11" s="882"/>
      <c r="AC11" s="882"/>
      <c r="AD11" s="882"/>
      <c r="AE11" s="882"/>
      <c r="AF11" s="882"/>
      <c r="AG11" s="882"/>
    </row>
    <row r="12" spans="2:33" ht="18" customHeight="1">
      <c r="B12" s="269"/>
      <c r="C12" s="270"/>
      <c r="D12" s="270"/>
      <c r="E12" s="270"/>
      <c r="F12" s="270"/>
      <c r="G12" s="270"/>
      <c r="H12" s="270"/>
      <c r="I12" s="270"/>
      <c r="J12" s="271"/>
      <c r="T12" s="1012">
        <f>+'1.11'!B16</f>
        <v>2009</v>
      </c>
      <c r="U12" s="1012">
        <f>+'1.11'!C16</f>
        <v>24586.912370809467</v>
      </c>
      <c r="V12" s="1012">
        <f>+'1.11'!D16</f>
        <v>5660.0444509414365</v>
      </c>
      <c r="W12" s="1013">
        <f t="shared" si="0"/>
        <v>30246.956821750904</v>
      </c>
      <c r="X12" s="1000"/>
      <c r="Y12" s="1014">
        <f t="shared" si="1"/>
        <v>0.81287226730620255</v>
      </c>
      <c r="Z12" s="1014">
        <f t="shared" si="2"/>
        <v>0.18712773269379745</v>
      </c>
      <c r="AA12" s="1015">
        <f t="shared" si="3"/>
        <v>1</v>
      </c>
      <c r="AB12" s="882"/>
      <c r="AC12" s="882"/>
      <c r="AD12" s="882"/>
      <c r="AE12" s="882"/>
      <c r="AF12" s="882"/>
      <c r="AG12" s="882"/>
    </row>
    <row r="13" spans="2:33" ht="18" customHeight="1">
      <c r="B13" s="269"/>
      <c r="C13" s="270"/>
      <c r="D13" s="270"/>
      <c r="E13" s="270"/>
      <c r="F13" s="270"/>
      <c r="G13" s="270"/>
      <c r="H13" s="270"/>
      <c r="I13" s="270"/>
      <c r="J13" s="271"/>
      <c r="T13" s="1012">
        <f>+'1.11'!B17</f>
        <v>2010</v>
      </c>
      <c r="U13" s="1012">
        <f>+'1.11'!C17</f>
        <v>25066.656037902085</v>
      </c>
      <c r="V13" s="1012">
        <f>+'1.11'!D17</f>
        <v>6434.3803805853668</v>
      </c>
      <c r="W13" s="1013">
        <f t="shared" si="0"/>
        <v>31501.036418487452</v>
      </c>
      <c r="X13" s="1000"/>
      <c r="Y13" s="1014">
        <f t="shared" si="1"/>
        <v>0.79574067674772975</v>
      </c>
      <c r="Z13" s="1014">
        <f t="shared" si="2"/>
        <v>0.20425932325227028</v>
      </c>
      <c r="AA13" s="1015">
        <f t="shared" si="3"/>
        <v>1</v>
      </c>
      <c r="AB13" s="882"/>
      <c r="AC13" s="882"/>
      <c r="AD13" s="882"/>
      <c r="AE13" s="882"/>
      <c r="AF13" s="882"/>
      <c r="AG13" s="882"/>
    </row>
    <row r="14" spans="2:33" ht="18" customHeight="1">
      <c r="B14" s="269"/>
      <c r="C14" s="270"/>
      <c r="D14" s="270"/>
      <c r="E14" s="270"/>
      <c r="F14" s="270"/>
      <c r="G14" s="270"/>
      <c r="H14" s="270"/>
      <c r="I14" s="270"/>
      <c r="J14" s="271"/>
      <c r="T14" s="1012">
        <f>+'1.11'!B18</f>
        <v>2011</v>
      </c>
      <c r="U14" s="1012">
        <f>+'1.11'!C18</f>
        <v>31129.046200039771</v>
      </c>
      <c r="V14" s="1012">
        <f>+'1.11'!D18</f>
        <v>6345.899745944299</v>
      </c>
      <c r="W14" s="1013">
        <f t="shared" si="0"/>
        <v>37474.945945984073</v>
      </c>
      <c r="X14" s="1000"/>
      <c r="Y14" s="1014">
        <f t="shared" si="1"/>
        <v>0.83066287126628002</v>
      </c>
      <c r="Z14" s="1014">
        <f t="shared" si="2"/>
        <v>0.16933712873371989</v>
      </c>
      <c r="AA14" s="1015">
        <f t="shared" si="3"/>
        <v>0.99999999999999989</v>
      </c>
      <c r="AB14" s="882"/>
      <c r="AC14" s="882"/>
      <c r="AD14" s="882"/>
      <c r="AE14" s="882"/>
      <c r="AF14" s="882"/>
      <c r="AG14" s="882"/>
    </row>
    <row r="15" spans="2:33" ht="18" customHeight="1">
      <c r="B15" s="269"/>
      <c r="C15" s="270"/>
      <c r="D15" s="270"/>
      <c r="E15" s="270"/>
      <c r="F15" s="270"/>
      <c r="G15" s="270"/>
      <c r="H15" s="270"/>
      <c r="I15" s="270"/>
      <c r="J15" s="271"/>
      <c r="T15" s="1012">
        <f>+'1.11'!B19</f>
        <v>2012</v>
      </c>
      <c r="U15" s="1012">
        <f>+'1.11'!C19</f>
        <v>35916.451019492648</v>
      </c>
      <c r="V15" s="1012">
        <f>+'1.11'!D19</f>
        <v>4585.7626534463689</v>
      </c>
      <c r="W15" s="1013">
        <f t="shared" si="0"/>
        <v>40502.213672939019</v>
      </c>
      <c r="X15" s="1000"/>
      <c r="Y15" s="1014">
        <f>+U15/W15</f>
        <v>0.88677748109085985</v>
      </c>
      <c r="Z15" s="1014">
        <f t="shared" si="2"/>
        <v>0.11322251890914005</v>
      </c>
      <c r="AA15" s="1015">
        <f t="shared" si="3"/>
        <v>0.99999999999999989</v>
      </c>
      <c r="AB15" s="882"/>
      <c r="AC15" s="882"/>
      <c r="AD15" s="882"/>
      <c r="AE15" s="882"/>
      <c r="AF15" s="882"/>
      <c r="AG15" s="882"/>
    </row>
    <row r="16" spans="2:33" ht="18" customHeight="1">
      <c r="B16" s="269"/>
      <c r="C16" s="270"/>
      <c r="D16" s="270"/>
      <c r="E16" s="270"/>
      <c r="F16" s="270"/>
      <c r="G16" s="270"/>
      <c r="H16" s="270"/>
      <c r="I16" s="270"/>
      <c r="J16" s="271"/>
      <c r="T16" s="1012">
        <f>+'1.11'!B20</f>
        <v>2013</v>
      </c>
      <c r="U16" s="1012">
        <f>+'1.11'!C20</f>
        <v>29528.200417043423</v>
      </c>
      <c r="V16" s="1012">
        <f>+'1.11'!D20</f>
        <v>7584.9061391926034</v>
      </c>
      <c r="W16" s="1013">
        <f>SUM(U16:V16)</f>
        <v>37113.106556236024</v>
      </c>
      <c r="X16" s="1000"/>
      <c r="Y16" s="1014">
        <f>+U16/W16</f>
        <v>0.79562729065271076</v>
      </c>
      <c r="Z16" s="1014">
        <f t="shared" si="2"/>
        <v>0.20437270934728935</v>
      </c>
      <c r="AA16" s="1015">
        <f t="shared" si="3"/>
        <v>1</v>
      </c>
      <c r="AB16" s="882"/>
      <c r="AC16" s="882"/>
      <c r="AD16" s="882"/>
      <c r="AE16" s="882"/>
      <c r="AF16" s="882"/>
      <c r="AG16" s="882"/>
    </row>
    <row r="17" spans="2:33" ht="18" customHeight="1">
      <c r="B17" s="269"/>
      <c r="C17" s="270"/>
      <c r="D17" s="270"/>
      <c r="E17" s="270"/>
      <c r="F17" s="270"/>
      <c r="G17" s="270"/>
      <c r="H17" s="270"/>
      <c r="I17" s="270"/>
      <c r="J17" s="271"/>
      <c r="T17" s="1012">
        <f>+'1.11'!B21</f>
        <v>2014</v>
      </c>
      <c r="U17" s="1012">
        <f>+'1.11'!C21</f>
        <v>25220.017023104137</v>
      </c>
      <c r="V17" s="1012">
        <f>+'1.11'!D21</f>
        <v>8986.170442624898</v>
      </c>
      <c r="W17" s="1013">
        <f t="shared" si="0"/>
        <v>34206.187465729032</v>
      </c>
      <c r="X17" s="882"/>
      <c r="Y17" s="1014">
        <f t="shared" ref="Y17" si="4">+U17/W17</f>
        <v>0.73729400706734471</v>
      </c>
      <c r="Z17" s="1014">
        <f t="shared" si="2"/>
        <v>0.26270599293265545</v>
      </c>
      <c r="AA17" s="1015">
        <f t="shared" si="3"/>
        <v>1.0000000000000002</v>
      </c>
      <c r="AB17" s="882"/>
      <c r="AC17" s="882"/>
      <c r="AD17" s="882"/>
      <c r="AE17" s="882"/>
      <c r="AF17" s="882"/>
      <c r="AG17" s="882"/>
    </row>
    <row r="18" spans="2:33" ht="18" customHeight="1">
      <c r="B18" s="269"/>
      <c r="C18" s="270"/>
      <c r="D18" s="270"/>
      <c r="E18" s="270"/>
      <c r="F18" s="270"/>
      <c r="G18" s="270"/>
      <c r="H18" s="270"/>
      <c r="I18" s="270"/>
      <c r="J18" s="271"/>
      <c r="T18" s="882"/>
      <c r="U18" s="882"/>
      <c r="V18" s="882"/>
      <c r="W18" s="882"/>
      <c r="X18" s="882"/>
      <c r="Y18" s="882"/>
      <c r="Z18" s="882"/>
      <c r="AA18" s="882"/>
      <c r="AB18" s="882"/>
      <c r="AC18" s="882"/>
      <c r="AD18" s="882"/>
      <c r="AE18" s="882"/>
      <c r="AF18" s="882"/>
      <c r="AG18" s="882"/>
    </row>
    <row r="19" spans="2:33" ht="18" customHeight="1">
      <c r="B19" s="269"/>
      <c r="C19" s="270"/>
      <c r="D19" s="270"/>
      <c r="E19" s="270"/>
      <c r="F19" s="270"/>
      <c r="G19" s="270"/>
      <c r="H19" s="270"/>
      <c r="I19" s="270"/>
      <c r="J19" s="271"/>
      <c r="T19" s="882"/>
      <c r="U19" s="882"/>
      <c r="V19" s="882"/>
      <c r="W19" s="882"/>
      <c r="X19" s="882"/>
      <c r="Y19" s="882"/>
      <c r="Z19" s="882"/>
      <c r="AA19" s="882"/>
      <c r="AB19" s="882"/>
      <c r="AC19" s="882"/>
      <c r="AD19" s="882"/>
      <c r="AE19" s="882"/>
      <c r="AF19" s="882"/>
      <c r="AG19" s="882"/>
    </row>
    <row r="20" spans="2:33" ht="18" customHeight="1">
      <c r="B20" s="269"/>
      <c r="C20" s="270"/>
      <c r="D20" s="270"/>
      <c r="E20" s="270"/>
      <c r="F20" s="270"/>
      <c r="G20" s="270"/>
      <c r="H20" s="270"/>
      <c r="I20" s="270"/>
      <c r="J20" s="271"/>
    </row>
    <row r="21" spans="2:33" ht="18" customHeight="1">
      <c r="B21" s="269"/>
      <c r="C21" s="270"/>
      <c r="D21" s="270"/>
      <c r="E21" s="270"/>
      <c r="F21" s="270"/>
      <c r="G21" s="270"/>
      <c r="H21" s="270"/>
      <c r="I21" s="270"/>
      <c r="J21" s="271"/>
    </row>
    <row r="22" spans="2:33" ht="18" customHeight="1">
      <c r="B22" s="269"/>
      <c r="C22" s="270"/>
      <c r="D22" s="270"/>
      <c r="E22" s="270"/>
      <c r="F22" s="270"/>
      <c r="G22" s="270"/>
      <c r="H22" s="270"/>
      <c r="I22" s="270"/>
      <c r="J22" s="271"/>
    </row>
    <row r="23" spans="2:33" ht="18" customHeight="1">
      <c r="B23" s="272"/>
      <c r="C23" s="273"/>
      <c r="D23" s="273"/>
      <c r="E23" s="273"/>
      <c r="F23" s="273"/>
      <c r="G23" s="273"/>
      <c r="H23" s="273"/>
      <c r="I23" s="273"/>
      <c r="J23" s="274"/>
    </row>
    <row r="24" spans="2:33" ht="12.75" customHeight="1">
      <c r="B24" s="100" t="s">
        <v>10</v>
      </c>
    </row>
  </sheetData>
  <sheetProtection algorithmName="SHA-512" hashValue="dTejOhn6C7u8ea/TtYfyRFMT6jFs1VAUjv4MfU8jBzJR2i+YR3U8Gwi778WLjuTiB14lUupUpf1KMg5UUCqK4A==" saltValue="jkpvvgyeoY+B9bqayVh5dQ==" spinCount="100000" sheet="1" objects="1" scenarios="1"/>
  <mergeCells count="1">
    <mergeCell ref="B2:K2"/>
  </mergeCells>
  <printOptions horizontalCentered="1"/>
  <pageMargins left="0.70866141732283472" right="0.70866141732283472" top="0.74803149606299213" bottom="0.74803149606299213" header="0.31496062992125984" footer="0.31496062992125984"/>
  <pageSetup paperSize="125" scale="83" orientation="landscape" horizontalDpi="1200" verticalDpi="12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1" tint="0.249977111117893"/>
    <pageSetUpPr fitToPage="1"/>
  </sheetPr>
  <dimension ref="B1:K47"/>
  <sheetViews>
    <sheetView showZeros="0" zoomScale="80" zoomScaleNormal="80" workbookViewId="0">
      <selection activeCell="K30" sqref="K30"/>
    </sheetView>
  </sheetViews>
  <sheetFormatPr baseColWidth="10" defaultRowHeight="12.75"/>
  <cols>
    <col min="1" max="1" width="1.7109375" style="23" customWidth="1"/>
    <col min="2" max="2" width="27.7109375" style="23" customWidth="1"/>
    <col min="3" max="7" width="15.42578125" style="23" customWidth="1"/>
    <col min="8" max="8" width="1.7109375" style="23" customWidth="1"/>
    <col min="9" max="10" width="11.7109375" style="23" customWidth="1"/>
    <col min="11" max="16384" width="11.42578125" style="23"/>
  </cols>
  <sheetData>
    <row r="1" spans="2:11" s="22" customFormat="1" ht="12" customHeight="1" thickBot="1">
      <c r="B1" s="20"/>
      <c r="C1" s="21"/>
      <c r="D1" s="21"/>
      <c r="E1" s="21"/>
      <c r="F1" s="21"/>
      <c r="G1" s="21"/>
    </row>
    <row r="2" spans="2:11" ht="42" customHeight="1">
      <c r="B2" s="1092" t="s">
        <v>524</v>
      </c>
      <c r="C2" s="1093"/>
      <c r="D2" s="1093"/>
      <c r="E2" s="1093"/>
      <c r="F2" s="1093"/>
      <c r="G2" s="1093"/>
      <c r="H2" s="103"/>
      <c r="I2" s="103"/>
    </row>
    <row r="3" spans="2:11" ht="20.100000000000001" customHeight="1">
      <c r="B3" s="1087" t="s">
        <v>24</v>
      </c>
      <c r="C3" s="1086" t="s">
        <v>25</v>
      </c>
      <c r="D3" s="1086"/>
      <c r="E3" s="1086"/>
      <c r="F3" s="1086"/>
      <c r="G3" s="1087" t="s">
        <v>4</v>
      </c>
      <c r="H3" s="103"/>
      <c r="I3" s="103"/>
    </row>
    <row r="4" spans="2:11" ht="20.100000000000001" customHeight="1">
      <c r="B4" s="1087"/>
      <c r="C4" s="54" t="s">
        <v>1</v>
      </c>
      <c r="D4" s="54" t="s">
        <v>2</v>
      </c>
      <c r="E4" s="54" t="s">
        <v>3</v>
      </c>
      <c r="F4" s="54" t="s">
        <v>26</v>
      </c>
      <c r="G4" s="1088"/>
      <c r="H4" s="103"/>
      <c r="I4" s="103"/>
    </row>
    <row r="5" spans="2:11" ht="20.100000000000001" customHeight="1">
      <c r="B5" s="104" t="s">
        <v>27</v>
      </c>
      <c r="C5" s="56">
        <v>232.26328778999999</v>
      </c>
      <c r="D5" s="56">
        <v>67.894338660000003</v>
      </c>
      <c r="E5" s="56">
        <v>31.276810000000001</v>
      </c>
      <c r="F5" s="56">
        <v>61.031967492183448</v>
      </c>
      <c r="G5" s="122">
        <f>SUM(C5:F5)</f>
        <v>392.46640394218349</v>
      </c>
      <c r="H5" s="103"/>
      <c r="I5" s="103"/>
      <c r="J5" s="66"/>
    </row>
    <row r="6" spans="2:11" ht="20.100000000000001" customHeight="1">
      <c r="B6" s="123" t="s">
        <v>28</v>
      </c>
      <c r="C6" s="11">
        <v>91.997884060000004</v>
      </c>
      <c r="D6" s="11">
        <v>31.507484909999999</v>
      </c>
      <c r="E6" s="11">
        <v>45.980187000000001</v>
      </c>
      <c r="F6" s="11">
        <v>33.710960732957304</v>
      </c>
      <c r="G6" s="122">
        <f t="shared" ref="G6:G37" si="0">SUM(C6:F6)</f>
        <v>203.1965167029573</v>
      </c>
      <c r="H6" s="103"/>
      <c r="I6" s="103"/>
      <c r="K6" s="33"/>
    </row>
    <row r="7" spans="2:11" ht="20.100000000000001" customHeight="1">
      <c r="B7" s="104" t="s">
        <v>29</v>
      </c>
      <c r="C7" s="56">
        <v>86.523445289999984</v>
      </c>
      <c r="D7" s="56">
        <v>13.917996879999999</v>
      </c>
      <c r="E7" s="56">
        <v>5.3411612699999997</v>
      </c>
      <c r="F7" s="56">
        <v>136.5950113109904</v>
      </c>
      <c r="G7" s="122">
        <f t="shared" si="0"/>
        <v>242.3776147509904</v>
      </c>
      <c r="H7" s="103"/>
      <c r="I7" s="103"/>
      <c r="K7" s="33"/>
    </row>
    <row r="8" spans="2:11" ht="20.100000000000001" customHeight="1">
      <c r="B8" s="123" t="s">
        <v>30</v>
      </c>
      <c r="C8" s="11">
        <v>211.08586261000002</v>
      </c>
      <c r="D8" s="11">
        <v>147.18331578099998</v>
      </c>
      <c r="E8" s="11">
        <v>3.3420839999999998</v>
      </c>
      <c r="F8" s="11">
        <v>27.433710995739244</v>
      </c>
      <c r="G8" s="122">
        <f t="shared" si="0"/>
        <v>389.04497338673923</v>
      </c>
      <c r="H8" s="103"/>
      <c r="I8" s="103"/>
      <c r="K8" s="33"/>
    </row>
    <row r="9" spans="2:11" ht="20.100000000000001" customHeight="1">
      <c r="B9" s="104" t="s">
        <v>31</v>
      </c>
      <c r="C9" s="56">
        <v>198.050481776</v>
      </c>
      <c r="D9" s="56">
        <v>279.956108384</v>
      </c>
      <c r="E9" s="56">
        <v>11.243936</v>
      </c>
      <c r="F9" s="56">
        <v>101.20571492273946</v>
      </c>
      <c r="G9" s="122">
        <f t="shared" si="0"/>
        <v>590.45624108273944</v>
      </c>
      <c r="H9" s="103"/>
      <c r="I9" s="103"/>
      <c r="K9" s="33"/>
    </row>
    <row r="10" spans="2:11" ht="20.100000000000001" customHeight="1">
      <c r="B10" s="123" t="s">
        <v>32</v>
      </c>
      <c r="C10" s="11">
        <v>260.52390800000001</v>
      </c>
      <c r="D10" s="11">
        <v>98.335204730000001</v>
      </c>
      <c r="E10" s="11">
        <v>81.500528000000003</v>
      </c>
      <c r="F10" s="11">
        <v>205.48785941636106</v>
      </c>
      <c r="G10" s="122">
        <f t="shared" si="0"/>
        <v>645.84750014636109</v>
      </c>
      <c r="H10" s="103"/>
      <c r="I10" s="103"/>
      <c r="K10" s="33"/>
    </row>
    <row r="11" spans="2:11" ht="20.100000000000001" customHeight="1">
      <c r="B11" s="104" t="s">
        <v>33</v>
      </c>
      <c r="C11" s="56">
        <v>292.97166833</v>
      </c>
      <c r="D11" s="56">
        <v>105.64624711</v>
      </c>
      <c r="E11" s="56">
        <v>94.279435000000007</v>
      </c>
      <c r="F11" s="56">
        <v>144.52731164025124</v>
      </c>
      <c r="G11" s="122">
        <f t="shared" si="0"/>
        <v>637.42466208025121</v>
      </c>
      <c r="H11" s="103"/>
      <c r="I11" s="103"/>
      <c r="K11" s="33"/>
    </row>
    <row r="12" spans="2:11" ht="20.100000000000001" customHeight="1">
      <c r="B12" s="123" t="s">
        <v>34</v>
      </c>
      <c r="C12" s="11">
        <v>65.730143650000002</v>
      </c>
      <c r="D12" s="11">
        <v>12.066443850000001</v>
      </c>
      <c r="E12" s="11">
        <v>21.2222969</v>
      </c>
      <c r="F12" s="11">
        <v>36.13436098169867</v>
      </c>
      <c r="G12" s="122">
        <f t="shared" si="0"/>
        <v>135.15324538169867</v>
      </c>
      <c r="H12" s="103"/>
      <c r="I12" s="103"/>
      <c r="K12" s="33"/>
    </row>
    <row r="13" spans="2:11" ht="20.100000000000001" customHeight="1">
      <c r="B13" s="104" t="s">
        <v>35</v>
      </c>
      <c r="C13" s="56">
        <v>1627.8202248799998</v>
      </c>
      <c r="D13" s="56">
        <v>871.07547214519991</v>
      </c>
      <c r="E13" s="56">
        <v>368.29361699999998</v>
      </c>
      <c r="F13" s="56">
        <v>660.75517071471177</v>
      </c>
      <c r="G13" s="122">
        <f t="shared" si="0"/>
        <v>3527.9444847399113</v>
      </c>
      <c r="H13" s="103"/>
      <c r="I13" s="103"/>
      <c r="K13" s="33"/>
    </row>
    <row r="14" spans="2:11" ht="20.100000000000001" customHeight="1">
      <c r="B14" s="123" t="s">
        <v>36</v>
      </c>
      <c r="C14" s="11">
        <v>296.96817913000001</v>
      </c>
      <c r="D14" s="11">
        <v>93.541064219999996</v>
      </c>
      <c r="E14" s="11">
        <v>79.164918999999998</v>
      </c>
      <c r="F14" s="11">
        <v>59.205443198256596</v>
      </c>
      <c r="G14" s="122">
        <f t="shared" si="0"/>
        <v>528.87960554825656</v>
      </c>
      <c r="H14" s="103"/>
      <c r="I14" s="103"/>
    </row>
    <row r="15" spans="2:11" ht="20.100000000000001" customHeight="1">
      <c r="B15" s="104" t="s">
        <v>37</v>
      </c>
      <c r="C15" s="56">
        <v>275.73602853</v>
      </c>
      <c r="D15" s="56">
        <v>88.042109930000009</v>
      </c>
      <c r="E15" s="56">
        <v>149.70692036</v>
      </c>
      <c r="F15" s="56">
        <v>351.22511954574412</v>
      </c>
      <c r="G15" s="122">
        <f t="shared" si="0"/>
        <v>864.71017836574424</v>
      </c>
      <c r="H15" s="103"/>
      <c r="I15" s="103"/>
    </row>
    <row r="16" spans="2:11" ht="20.100000000000001" customHeight="1">
      <c r="B16" s="123" t="s">
        <v>38</v>
      </c>
      <c r="C16" s="11">
        <v>903.80983490928031</v>
      </c>
      <c r="D16" s="11">
        <v>530.68679260201861</v>
      </c>
      <c r="E16" s="11">
        <v>132.34228485499199</v>
      </c>
      <c r="F16" s="11">
        <v>194.64210646706442</v>
      </c>
      <c r="G16" s="122">
        <f t="shared" si="0"/>
        <v>1761.4810188333552</v>
      </c>
      <c r="H16" s="103"/>
      <c r="I16" s="103"/>
    </row>
    <row r="17" spans="2:9" ht="20.100000000000001" customHeight="1">
      <c r="B17" s="104" t="s">
        <v>39</v>
      </c>
      <c r="C17" s="56">
        <v>253.79566832000003</v>
      </c>
      <c r="D17" s="56">
        <v>25.495627890000002</v>
      </c>
      <c r="E17" s="56">
        <v>48.059916360000003</v>
      </c>
      <c r="F17" s="56">
        <v>44.595067302700201</v>
      </c>
      <c r="G17" s="122">
        <f t="shared" si="0"/>
        <v>371.94627987270025</v>
      </c>
      <c r="H17" s="103"/>
      <c r="I17" s="103"/>
    </row>
    <row r="18" spans="2:9" ht="20.100000000000001" customHeight="1">
      <c r="B18" s="123" t="s">
        <v>40</v>
      </c>
      <c r="C18" s="11">
        <v>734.16168909080716</v>
      </c>
      <c r="D18" s="11">
        <v>240.05484206644226</v>
      </c>
      <c r="E18" s="11">
        <v>162.831571</v>
      </c>
      <c r="F18" s="11">
        <v>265.18523876630655</v>
      </c>
      <c r="G18" s="122">
        <f t="shared" si="0"/>
        <v>1402.2333409235559</v>
      </c>
      <c r="H18" s="103"/>
      <c r="I18" s="103"/>
    </row>
    <row r="19" spans="2:9" ht="20.100000000000001" customHeight="1">
      <c r="B19" s="104" t="s">
        <v>41</v>
      </c>
      <c r="C19" s="56">
        <v>752.45693377999999</v>
      </c>
      <c r="D19" s="56">
        <v>437.49978981999999</v>
      </c>
      <c r="E19" s="56">
        <v>152.79777999999999</v>
      </c>
      <c r="F19" s="56">
        <v>316.85928645829358</v>
      </c>
      <c r="G19" s="122">
        <f t="shared" si="0"/>
        <v>1659.6137900582937</v>
      </c>
      <c r="H19" s="103"/>
      <c r="I19" s="103"/>
    </row>
    <row r="20" spans="2:9" ht="20.100000000000001" customHeight="1">
      <c r="B20" s="123" t="s">
        <v>42</v>
      </c>
      <c r="C20" s="11">
        <v>70.582976000000002</v>
      </c>
      <c r="D20" s="11">
        <v>12.68671052</v>
      </c>
      <c r="E20" s="11">
        <v>28.929966499999999</v>
      </c>
      <c r="F20" s="11">
        <v>70.228107247395116</v>
      </c>
      <c r="G20" s="122">
        <f t="shared" si="0"/>
        <v>182.42776026739512</v>
      </c>
      <c r="H20" s="103"/>
      <c r="I20" s="103"/>
    </row>
    <row r="21" spans="2:9" ht="20.100000000000001" customHeight="1">
      <c r="B21" s="104" t="s">
        <v>43</v>
      </c>
      <c r="C21" s="56">
        <v>255.42138893024</v>
      </c>
      <c r="D21" s="56">
        <v>34.882070627760008</v>
      </c>
      <c r="E21" s="56">
        <v>14.811778910000001</v>
      </c>
      <c r="F21" s="56">
        <v>94.871123342342642</v>
      </c>
      <c r="G21" s="122">
        <f t="shared" si="0"/>
        <v>399.9863618103426</v>
      </c>
      <c r="H21" s="103"/>
      <c r="I21" s="103"/>
    </row>
    <row r="22" spans="2:9" ht="20.100000000000001" customHeight="1">
      <c r="B22" s="123" t="s">
        <v>44</v>
      </c>
      <c r="C22" s="11">
        <v>197.81842775000001</v>
      </c>
      <c r="D22" s="11">
        <v>81.111457520000016</v>
      </c>
      <c r="E22" s="11">
        <v>42.75355691</v>
      </c>
      <c r="F22" s="11">
        <v>57.329040539190188</v>
      </c>
      <c r="G22" s="122">
        <f t="shared" si="0"/>
        <v>379.01248271919019</v>
      </c>
      <c r="H22" s="103"/>
      <c r="I22" s="103"/>
    </row>
    <row r="23" spans="2:9" ht="20.100000000000001" customHeight="1">
      <c r="B23" s="104" t="s">
        <v>45</v>
      </c>
      <c r="C23" s="56">
        <v>484.24596670599999</v>
      </c>
      <c r="D23" s="56">
        <v>26.48338373</v>
      </c>
      <c r="E23" s="56">
        <v>162.21378065000002</v>
      </c>
      <c r="F23" s="56">
        <v>646.13762614732082</v>
      </c>
      <c r="G23" s="122">
        <f t="shared" si="0"/>
        <v>1319.0807572333208</v>
      </c>
      <c r="H23" s="103"/>
      <c r="I23" s="103"/>
    </row>
    <row r="24" spans="2:9" ht="20.100000000000001" customHeight="1">
      <c r="B24" s="123" t="s">
        <v>46</v>
      </c>
      <c r="C24" s="11">
        <v>81.865565376272414</v>
      </c>
      <c r="D24" s="11">
        <v>54.499537389773565</v>
      </c>
      <c r="E24" s="11">
        <v>5.0739330000000002</v>
      </c>
      <c r="F24" s="11">
        <v>20.069685628831696</v>
      </c>
      <c r="G24" s="122">
        <f t="shared" si="0"/>
        <v>161.50872139487771</v>
      </c>
      <c r="H24" s="103"/>
      <c r="I24" s="103"/>
    </row>
    <row r="25" spans="2:9" ht="20.100000000000001" customHeight="1">
      <c r="B25" s="104" t="s">
        <v>47</v>
      </c>
      <c r="C25" s="56">
        <v>264.45002092999999</v>
      </c>
      <c r="D25" s="56">
        <v>85.90487130999999</v>
      </c>
      <c r="E25" s="56">
        <v>116.83790735999999</v>
      </c>
      <c r="F25" s="56">
        <v>107.45356535414786</v>
      </c>
      <c r="G25" s="122">
        <f t="shared" si="0"/>
        <v>574.64636495414777</v>
      </c>
      <c r="H25" s="103"/>
      <c r="I25" s="103"/>
    </row>
    <row r="26" spans="2:9" ht="20.100000000000001" customHeight="1">
      <c r="B26" s="123" t="s">
        <v>48</v>
      </c>
      <c r="C26" s="11">
        <v>71.657701000000003</v>
      </c>
      <c r="D26" s="11">
        <v>3.2367709800000002</v>
      </c>
      <c r="E26" s="11">
        <v>52.044243170000001</v>
      </c>
      <c r="F26" s="11">
        <v>150.16768867203973</v>
      </c>
      <c r="G26" s="122">
        <f t="shared" si="0"/>
        <v>277.10640382203974</v>
      </c>
      <c r="H26" s="103"/>
      <c r="I26" s="103"/>
    </row>
    <row r="27" spans="2:9" ht="20.100000000000001" customHeight="1">
      <c r="B27" s="104" t="s">
        <v>49</v>
      </c>
      <c r="C27" s="56">
        <v>111.614630824</v>
      </c>
      <c r="D27" s="56">
        <v>44.25365261999999</v>
      </c>
      <c r="E27" s="56">
        <v>24.494518785999997</v>
      </c>
      <c r="F27" s="56">
        <v>103.65783480669764</v>
      </c>
      <c r="G27" s="122">
        <f t="shared" si="0"/>
        <v>284.02063703669762</v>
      </c>
      <c r="H27" s="103"/>
      <c r="I27" s="103"/>
    </row>
    <row r="28" spans="2:9" ht="20.100000000000001" customHeight="1">
      <c r="B28" s="123" t="s">
        <v>50</v>
      </c>
      <c r="C28" s="11">
        <v>181.30793413353101</v>
      </c>
      <c r="D28" s="11">
        <v>61.55742695068966</v>
      </c>
      <c r="E28" s="11">
        <v>73.971344849065105</v>
      </c>
      <c r="F28" s="11">
        <v>102.15225860233821</v>
      </c>
      <c r="G28" s="122">
        <f t="shared" si="0"/>
        <v>418.98896453562395</v>
      </c>
      <c r="H28" s="103"/>
      <c r="I28" s="103"/>
    </row>
    <row r="29" spans="2:9" ht="20.100000000000001" customHeight="1">
      <c r="B29" s="104" t="s">
        <v>51</v>
      </c>
      <c r="C29" s="56">
        <v>351.10587798</v>
      </c>
      <c r="D29" s="56">
        <v>167.37435303999996</v>
      </c>
      <c r="E29" s="56">
        <v>114.00747491999999</v>
      </c>
      <c r="F29" s="56">
        <v>93.113971822236351</v>
      </c>
      <c r="G29" s="122">
        <f t="shared" si="0"/>
        <v>725.60167776223648</v>
      </c>
      <c r="H29" s="103"/>
      <c r="I29" s="103"/>
    </row>
    <row r="30" spans="2:9" ht="20.100000000000001" customHeight="1">
      <c r="B30" s="123" t="s">
        <v>52</v>
      </c>
      <c r="C30" s="11">
        <v>264.59231167000002</v>
      </c>
      <c r="D30" s="11">
        <v>192.47796213000001</v>
      </c>
      <c r="E30" s="11">
        <v>75.007415510000001</v>
      </c>
      <c r="F30" s="11">
        <v>254.01777616580327</v>
      </c>
      <c r="G30" s="122">
        <f t="shared" si="0"/>
        <v>786.09546547580328</v>
      </c>
      <c r="H30" s="103"/>
      <c r="I30" s="103"/>
    </row>
    <row r="31" spans="2:9" ht="20.100000000000001" customHeight="1">
      <c r="B31" s="104" t="s">
        <v>53</v>
      </c>
      <c r="C31" s="56">
        <v>283.24223604300101</v>
      </c>
      <c r="D31" s="56">
        <v>57.474969168998975</v>
      </c>
      <c r="E31" s="56">
        <v>93.57018228199999</v>
      </c>
      <c r="F31" s="56">
        <v>49.963876594684479</v>
      </c>
      <c r="G31" s="122">
        <f t="shared" si="0"/>
        <v>484.25126408868448</v>
      </c>
      <c r="H31" s="103"/>
      <c r="I31" s="103"/>
    </row>
    <row r="32" spans="2:9" ht="20.100000000000001" customHeight="1">
      <c r="B32" s="123" t="s">
        <v>54</v>
      </c>
      <c r="C32" s="11">
        <v>349.37795752479997</v>
      </c>
      <c r="D32" s="11">
        <v>181.39398319920002</v>
      </c>
      <c r="E32" s="11">
        <v>54.867670990000001</v>
      </c>
      <c r="F32" s="11">
        <v>111.06500101148512</v>
      </c>
      <c r="G32" s="122">
        <f t="shared" si="0"/>
        <v>696.70461272548505</v>
      </c>
      <c r="H32" s="103"/>
      <c r="I32" s="103"/>
    </row>
    <row r="33" spans="2:9" ht="20.100000000000001" customHeight="1">
      <c r="B33" s="104" t="s">
        <v>55</v>
      </c>
      <c r="C33" s="56">
        <v>96.001055330000014</v>
      </c>
      <c r="D33" s="56">
        <v>57.678702000000001</v>
      </c>
      <c r="E33" s="56">
        <v>10.965080410000001</v>
      </c>
      <c r="F33" s="56">
        <v>15.707004236808777</v>
      </c>
      <c r="G33" s="122">
        <f t="shared" si="0"/>
        <v>180.35184197680883</v>
      </c>
      <c r="H33" s="103"/>
      <c r="I33" s="103"/>
    </row>
    <row r="34" spans="2:9" ht="20.100000000000001" customHeight="1">
      <c r="B34" s="123" t="s">
        <v>96</v>
      </c>
      <c r="C34" s="11">
        <v>410.8342171015999</v>
      </c>
      <c r="D34" s="11">
        <v>114.87550010000002</v>
      </c>
      <c r="E34" s="11">
        <v>41.533024859999998</v>
      </c>
      <c r="F34" s="11">
        <v>161.17271809323577</v>
      </c>
      <c r="G34" s="122">
        <f t="shared" si="0"/>
        <v>728.41546015483561</v>
      </c>
      <c r="H34" s="103"/>
      <c r="I34" s="103"/>
    </row>
    <row r="35" spans="2:9" ht="20.100000000000001" customHeight="1">
      <c r="B35" s="104" t="s">
        <v>57</v>
      </c>
      <c r="C35" s="56">
        <v>119.26708862999999</v>
      </c>
      <c r="D35" s="56">
        <v>20.863500609999999</v>
      </c>
      <c r="E35" s="56">
        <v>48.570938079999998</v>
      </c>
      <c r="F35" s="56">
        <v>74.493046505262853</v>
      </c>
      <c r="G35" s="122">
        <f t="shared" si="0"/>
        <v>263.19457382526281</v>
      </c>
      <c r="H35" s="103"/>
      <c r="I35" s="103"/>
    </row>
    <row r="36" spans="2:9" ht="20.100000000000001" customHeight="1">
      <c r="B36" s="123" t="s">
        <v>58</v>
      </c>
      <c r="C36" s="11">
        <v>171.52206010172415</v>
      </c>
      <c r="D36" s="11">
        <v>80.404106512068978</v>
      </c>
      <c r="E36" s="11">
        <v>23.92851323</v>
      </c>
      <c r="F36" s="11">
        <v>20.849880521857472</v>
      </c>
      <c r="G36" s="122">
        <f t="shared" si="0"/>
        <v>296.70456036565059</v>
      </c>
      <c r="H36" s="103"/>
      <c r="I36" s="103"/>
    </row>
    <row r="37" spans="2:9" ht="20.100000000000001" customHeight="1">
      <c r="B37" s="104" t="s">
        <v>107</v>
      </c>
      <c r="C37" s="56">
        <v>3709.1432571400005</v>
      </c>
      <c r="D37" s="56">
        <v>0</v>
      </c>
      <c r="E37" s="56">
        <v>0</v>
      </c>
      <c r="F37" s="56">
        <v>0</v>
      </c>
      <c r="G37" s="122">
        <f t="shared" si="0"/>
        <v>3709.1432571400005</v>
      </c>
      <c r="H37" s="103"/>
      <c r="I37" s="103"/>
    </row>
    <row r="38" spans="2:9" ht="20.100000000000001" customHeight="1">
      <c r="B38" s="124" t="s">
        <v>4</v>
      </c>
      <c r="C38" s="122">
        <f>SUM(C5:C37)</f>
        <v>13757.945913317257</v>
      </c>
      <c r="D38" s="122">
        <f>SUM(D5:D37)</f>
        <v>4320.0617973871522</v>
      </c>
      <c r="E38" s="122">
        <f>SUM(E5:E37)</f>
        <v>2370.9647771620575</v>
      </c>
      <c r="F38" s="122">
        <f>SUM(F5:F37)</f>
        <v>4771.0445352376773</v>
      </c>
      <c r="G38" s="122">
        <f>SUM(C38:F38)</f>
        <v>25220.017023104145</v>
      </c>
      <c r="H38" s="103"/>
      <c r="I38" s="103"/>
    </row>
    <row r="39" spans="2:9" ht="20.100000000000001" customHeight="1">
      <c r="B39" s="1106" t="s">
        <v>108</v>
      </c>
      <c r="C39" s="1106"/>
      <c r="D39" s="1106"/>
      <c r="E39" s="1106"/>
      <c r="F39" s="1106"/>
      <c r="G39" s="1106"/>
      <c r="H39" s="103"/>
      <c r="I39" s="103"/>
    </row>
    <row r="40" spans="2:9" ht="30.75" customHeight="1"/>
    <row r="42" spans="2:9" ht="16.5" customHeight="1"/>
    <row r="46" spans="2:9">
      <c r="B46" s="108"/>
      <c r="C46" s="108"/>
      <c r="D46" s="108"/>
      <c r="E46" s="108"/>
      <c r="F46" s="108"/>
      <c r="G46" s="108"/>
    </row>
    <row r="47" spans="2:9" ht="12" customHeight="1"/>
  </sheetData>
  <sheetProtection algorithmName="SHA-512" hashValue="XLx+bacRjVzr97Z1C/6bSQ/MeCo0U35N3qiTmuSEk1xG4VM10G8p7gxOB1mC0VgAJJEogQjog68CtWPcC41LaA==" saltValue="+3Y3JIKqbVuYPTvtSYRalw==" spinCount="100000" sheet="1" objects="1" scenarios="1"/>
  <mergeCells count="5">
    <mergeCell ref="B2:G2"/>
    <mergeCell ref="B3:B4"/>
    <mergeCell ref="C3:F3"/>
    <mergeCell ref="G3:G4"/>
    <mergeCell ref="B39:G39"/>
  </mergeCells>
  <printOptions horizontalCentered="1"/>
  <pageMargins left="0.19685039370078741" right="0.19685039370078741" top="0.59055118110236227" bottom="0.59055118110236227" header="0.39370078740157483" footer="0.39370078740157483"/>
  <pageSetup paperSize="125" scale="9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1" tint="0.249977111117893"/>
    <pageSetUpPr fitToPage="1"/>
  </sheetPr>
  <dimension ref="B1:L58"/>
  <sheetViews>
    <sheetView showZeros="0" zoomScale="85" zoomScaleNormal="85" workbookViewId="0"/>
  </sheetViews>
  <sheetFormatPr baseColWidth="10" defaultRowHeight="12.75"/>
  <cols>
    <col min="1" max="1" width="1.7109375" style="23" customWidth="1"/>
    <col min="2" max="2" width="27.7109375" style="23" customWidth="1"/>
    <col min="3" max="8" width="15.7109375" style="23" customWidth="1"/>
    <col min="9" max="9" width="1.85546875" style="23" customWidth="1"/>
    <col min="10" max="10" width="11.7109375" style="23" customWidth="1"/>
    <col min="11" max="11" width="11.42578125" style="23"/>
    <col min="12" max="12" width="12.85546875" style="23" bestFit="1" customWidth="1"/>
    <col min="13" max="16384" width="11.42578125" style="23"/>
  </cols>
  <sheetData>
    <row r="1" spans="2:12" s="22" customFormat="1" ht="12" customHeight="1" thickBot="1">
      <c r="B1" s="20"/>
      <c r="C1" s="21"/>
      <c r="D1" s="21"/>
      <c r="E1" s="21"/>
      <c r="F1" s="21"/>
      <c r="G1" s="21"/>
      <c r="H1" s="21"/>
    </row>
    <row r="2" spans="2:12" ht="31.5" customHeight="1">
      <c r="B2" s="1107" t="s">
        <v>525</v>
      </c>
      <c r="C2" s="1108"/>
      <c r="D2" s="1108"/>
      <c r="E2" s="1108"/>
      <c r="F2" s="1108"/>
      <c r="G2" s="1108"/>
      <c r="H2" s="1108"/>
    </row>
    <row r="3" spans="2:12" ht="18" customHeight="1">
      <c r="B3" s="1087" t="s">
        <v>24</v>
      </c>
      <c r="C3" s="1109" t="s">
        <v>61</v>
      </c>
      <c r="D3" s="1109"/>
      <c r="E3" s="1109"/>
      <c r="F3" s="1109"/>
      <c r="G3" s="1109"/>
      <c r="H3" s="1087" t="s">
        <v>4</v>
      </c>
    </row>
    <row r="4" spans="2:12" ht="32.25" customHeight="1">
      <c r="B4" s="1087"/>
      <c r="C4" s="78" t="s">
        <v>12</v>
      </c>
      <c r="D4" s="78" t="s">
        <v>13</v>
      </c>
      <c r="E4" s="78" t="s">
        <v>14</v>
      </c>
      <c r="F4" s="78" t="s">
        <v>15</v>
      </c>
      <c r="G4" s="78" t="s">
        <v>26</v>
      </c>
      <c r="H4" s="1088"/>
      <c r="L4" s="33"/>
    </row>
    <row r="5" spans="2:12" ht="15" customHeight="1">
      <c r="B5" s="104" t="s">
        <v>27</v>
      </c>
      <c r="C5" s="56">
        <v>49.359905173104686</v>
      </c>
      <c r="D5" s="56">
        <v>41.263572507107028</v>
      </c>
      <c r="E5" s="56">
        <v>201.06413538748532</v>
      </c>
      <c r="F5" s="56">
        <v>53.898037784486412</v>
      </c>
      <c r="G5" s="56">
        <v>46.880753089999999</v>
      </c>
      <c r="H5" s="10">
        <f>SUM(C5:G5)</f>
        <v>392.46640394218343</v>
      </c>
      <c r="L5" s="33"/>
    </row>
    <row r="6" spans="2:12" ht="15" customHeight="1">
      <c r="B6" s="106" t="s">
        <v>28</v>
      </c>
      <c r="C6" s="27">
        <v>23.760207692898874</v>
      </c>
      <c r="D6" s="27">
        <v>24.57097298676242</v>
      </c>
      <c r="E6" s="27">
        <v>24.549175655777393</v>
      </c>
      <c r="F6" s="27">
        <v>113.79096973751864</v>
      </c>
      <c r="G6" s="125">
        <v>16.525190629999997</v>
      </c>
      <c r="H6" s="10">
        <f t="shared" ref="H6:H36" si="0">SUM(C6:G6)</f>
        <v>203.19651670295733</v>
      </c>
      <c r="I6" s="126"/>
      <c r="L6" s="33"/>
    </row>
    <row r="7" spans="2:12" ht="15" customHeight="1">
      <c r="B7" s="104" t="s">
        <v>29</v>
      </c>
      <c r="C7" s="56">
        <v>124.50043437789115</v>
      </c>
      <c r="D7" s="56">
        <v>75.214455413077729</v>
      </c>
      <c r="E7" s="56">
        <v>22.058652864110694</v>
      </c>
      <c r="F7" s="56">
        <v>20.000872095910804</v>
      </c>
      <c r="G7" s="56">
        <v>0.60319999999999996</v>
      </c>
      <c r="H7" s="10">
        <f t="shared" si="0"/>
        <v>242.37761475099035</v>
      </c>
      <c r="L7" s="33"/>
    </row>
    <row r="8" spans="2:12" ht="15" customHeight="1">
      <c r="B8" s="106" t="s">
        <v>30</v>
      </c>
      <c r="C8" s="27">
        <v>19.507567484891347</v>
      </c>
      <c r="D8" s="27">
        <v>21.947566080847896</v>
      </c>
      <c r="E8" s="27">
        <v>16.554376079999997</v>
      </c>
      <c r="F8" s="27">
        <v>31.95441138</v>
      </c>
      <c r="G8" s="125">
        <v>299.08105236099999</v>
      </c>
      <c r="H8" s="10">
        <f t="shared" si="0"/>
        <v>389.04497338673923</v>
      </c>
      <c r="L8" s="33"/>
    </row>
    <row r="9" spans="2:12" ht="15" customHeight="1">
      <c r="B9" s="104" t="s">
        <v>31</v>
      </c>
      <c r="C9" s="56">
        <v>227.6449327044472</v>
      </c>
      <c r="D9" s="56">
        <v>103.20879346252188</v>
      </c>
      <c r="E9" s="56">
        <v>229.88871402282052</v>
      </c>
      <c r="F9" s="56">
        <v>29.013800892949831</v>
      </c>
      <c r="G9" s="56">
        <v>0.7</v>
      </c>
      <c r="H9" s="10">
        <f t="shared" si="0"/>
        <v>590.45624108273944</v>
      </c>
      <c r="L9" s="33"/>
    </row>
    <row r="10" spans="2:12" ht="15" customHeight="1">
      <c r="B10" s="106" t="s">
        <v>32</v>
      </c>
      <c r="C10" s="27">
        <v>197.7026467568171</v>
      </c>
      <c r="D10" s="27">
        <v>162.100814659544</v>
      </c>
      <c r="E10" s="27">
        <v>94.256184794347192</v>
      </c>
      <c r="F10" s="27">
        <v>191.66389893565278</v>
      </c>
      <c r="G10" s="125">
        <v>0.123955</v>
      </c>
      <c r="H10" s="10">
        <f t="shared" si="0"/>
        <v>645.84750014636109</v>
      </c>
      <c r="L10" s="33"/>
    </row>
    <row r="11" spans="2:12" ht="15" customHeight="1">
      <c r="B11" s="104" t="s">
        <v>33</v>
      </c>
      <c r="C11" s="56">
        <v>165.75480681028432</v>
      </c>
      <c r="D11" s="56">
        <v>94.262546108218132</v>
      </c>
      <c r="E11" s="56">
        <v>14.734148459585322</v>
      </c>
      <c r="F11" s="56">
        <v>222.12579870216348</v>
      </c>
      <c r="G11" s="56">
        <v>140.54736199999999</v>
      </c>
      <c r="H11" s="10">
        <f t="shared" si="0"/>
        <v>637.42466208025121</v>
      </c>
      <c r="L11" s="33"/>
    </row>
    <row r="12" spans="2:12" ht="15" customHeight="1">
      <c r="B12" s="106" t="s">
        <v>34</v>
      </c>
      <c r="C12" s="27">
        <v>62.361898780707769</v>
      </c>
      <c r="D12" s="27">
        <v>44.43309974099089</v>
      </c>
      <c r="E12" s="27">
        <v>5.4384974800000006</v>
      </c>
      <c r="F12" s="27">
        <v>9.8106399999999994</v>
      </c>
      <c r="G12" s="125">
        <v>13.109109380000001</v>
      </c>
      <c r="H12" s="10">
        <f t="shared" si="0"/>
        <v>135.15324538169867</v>
      </c>
      <c r="L12" s="33"/>
    </row>
    <row r="13" spans="2:12" ht="15" customHeight="1">
      <c r="B13" s="104" t="s">
        <v>35</v>
      </c>
      <c r="C13" s="56">
        <v>232.01363068112988</v>
      </c>
      <c r="D13" s="56">
        <v>339.20154831358195</v>
      </c>
      <c r="E13" s="56">
        <v>1398.4340942151541</v>
      </c>
      <c r="F13" s="56">
        <v>1409.9297091200458</v>
      </c>
      <c r="G13" s="56">
        <v>148.36550240999998</v>
      </c>
      <c r="H13" s="10">
        <f t="shared" si="0"/>
        <v>3527.9444847399118</v>
      </c>
      <c r="L13" s="33"/>
    </row>
    <row r="14" spans="2:12" ht="15" customHeight="1">
      <c r="B14" s="106" t="s">
        <v>36</v>
      </c>
      <c r="C14" s="27">
        <v>220.85758081229173</v>
      </c>
      <c r="D14" s="27">
        <v>164.89669237306484</v>
      </c>
      <c r="E14" s="27">
        <v>75.915900128504674</v>
      </c>
      <c r="F14" s="27">
        <v>49.59833423439531</v>
      </c>
      <c r="G14" s="125">
        <v>17.611097999999998</v>
      </c>
      <c r="H14" s="10">
        <f t="shared" si="0"/>
        <v>528.87960554825656</v>
      </c>
    </row>
    <row r="15" spans="2:12" ht="15" customHeight="1">
      <c r="B15" s="104" t="s">
        <v>37</v>
      </c>
      <c r="C15" s="56">
        <v>190.7408080458182</v>
      </c>
      <c r="D15" s="56">
        <v>255.68350479306804</v>
      </c>
      <c r="E15" s="56">
        <v>145.02017498336087</v>
      </c>
      <c r="F15" s="56">
        <v>247.691775493497</v>
      </c>
      <c r="G15" s="56">
        <v>25.573915050000004</v>
      </c>
      <c r="H15" s="10">
        <f t="shared" si="0"/>
        <v>864.71017836574413</v>
      </c>
    </row>
    <row r="16" spans="2:12" ht="15" customHeight="1">
      <c r="B16" s="106" t="s">
        <v>38</v>
      </c>
      <c r="C16" s="27">
        <v>488.0730612861496</v>
      </c>
      <c r="D16" s="27">
        <v>296.19197691117523</v>
      </c>
      <c r="E16" s="27">
        <v>219.35319285088431</v>
      </c>
      <c r="F16" s="27">
        <v>663.22514645514605</v>
      </c>
      <c r="G16" s="125">
        <v>94.63764132999998</v>
      </c>
      <c r="H16" s="10">
        <f t="shared" si="0"/>
        <v>1761.4810188333552</v>
      </c>
    </row>
    <row r="17" spans="2:8" ht="15" customHeight="1">
      <c r="B17" s="104" t="s">
        <v>39</v>
      </c>
      <c r="C17" s="56">
        <v>17.378126686010507</v>
      </c>
      <c r="D17" s="56">
        <v>64.389081214476036</v>
      </c>
      <c r="E17" s="56">
        <v>42.281583644694422</v>
      </c>
      <c r="F17" s="56">
        <v>221.18667387751924</v>
      </c>
      <c r="G17" s="56">
        <v>26.710814450000004</v>
      </c>
      <c r="H17" s="10">
        <f t="shared" si="0"/>
        <v>371.94627987270019</v>
      </c>
    </row>
    <row r="18" spans="2:8" ht="15" customHeight="1">
      <c r="B18" s="106" t="s">
        <v>40</v>
      </c>
      <c r="C18" s="27">
        <v>131.71356310132765</v>
      </c>
      <c r="D18" s="27">
        <v>281.33844226399827</v>
      </c>
      <c r="E18" s="27">
        <v>227.5913698154362</v>
      </c>
      <c r="F18" s="27">
        <v>757.17571182279403</v>
      </c>
      <c r="G18" s="125">
        <v>4.4142539200000002</v>
      </c>
      <c r="H18" s="10">
        <f t="shared" si="0"/>
        <v>1402.2333409235562</v>
      </c>
    </row>
    <row r="19" spans="2:8" ht="15" customHeight="1">
      <c r="B19" s="104" t="s">
        <v>41</v>
      </c>
      <c r="C19" s="56">
        <v>205.92088226619524</v>
      </c>
      <c r="D19" s="56">
        <v>389.67299979068315</v>
      </c>
      <c r="E19" s="56">
        <v>354.04499560509907</v>
      </c>
      <c r="F19" s="56">
        <v>669.0666162063161</v>
      </c>
      <c r="G19" s="127">
        <v>40.908296189999994</v>
      </c>
      <c r="H19" s="10">
        <f t="shared" si="0"/>
        <v>1659.6137900582937</v>
      </c>
    </row>
    <row r="20" spans="2:8" ht="15" customHeight="1">
      <c r="B20" s="106" t="s">
        <v>42</v>
      </c>
      <c r="C20" s="27">
        <v>76.228990014535654</v>
      </c>
      <c r="D20" s="27">
        <v>74.592578206898423</v>
      </c>
      <c r="E20" s="27">
        <v>1.5813467648236159</v>
      </c>
      <c r="F20" s="27">
        <v>30.024845281137409</v>
      </c>
      <c r="G20" s="125">
        <v>0</v>
      </c>
      <c r="H20" s="10">
        <f t="shared" si="0"/>
        <v>182.42776026739509</v>
      </c>
    </row>
    <row r="21" spans="2:8" ht="15" customHeight="1">
      <c r="B21" s="104" t="s">
        <v>43</v>
      </c>
      <c r="C21" s="56">
        <v>144.3062352859761</v>
      </c>
      <c r="D21" s="56">
        <v>129.60140103636655</v>
      </c>
      <c r="E21" s="56">
        <v>31.370882535783149</v>
      </c>
      <c r="F21" s="56">
        <v>94.707842952216836</v>
      </c>
      <c r="G21" s="56">
        <v>0</v>
      </c>
      <c r="H21" s="10">
        <f t="shared" si="0"/>
        <v>399.98636181034266</v>
      </c>
    </row>
    <row r="22" spans="2:8" ht="15" customHeight="1">
      <c r="B22" s="106" t="s">
        <v>44</v>
      </c>
      <c r="C22" s="27">
        <v>135.73412219446058</v>
      </c>
      <c r="D22" s="27">
        <v>105.04214873281043</v>
      </c>
      <c r="E22" s="27">
        <v>123.71868481999999</v>
      </c>
      <c r="F22" s="27">
        <v>6.459830441919193</v>
      </c>
      <c r="G22" s="125">
        <v>8.0576965299999994</v>
      </c>
      <c r="H22" s="10">
        <f t="shared" si="0"/>
        <v>379.01248271919013</v>
      </c>
    </row>
    <row r="23" spans="2:8" ht="15" customHeight="1">
      <c r="B23" s="104" t="s">
        <v>45</v>
      </c>
      <c r="C23" s="56">
        <v>384.69872125354624</v>
      </c>
      <c r="D23" s="56">
        <v>234.87815993277056</v>
      </c>
      <c r="E23" s="56">
        <v>235.98117552007506</v>
      </c>
      <c r="F23" s="56">
        <v>336.59618587692904</v>
      </c>
      <c r="G23" s="56">
        <v>126.92651465</v>
      </c>
      <c r="H23" s="10">
        <f t="shared" si="0"/>
        <v>1319.0807572333208</v>
      </c>
    </row>
    <row r="24" spans="2:8" ht="15" customHeight="1">
      <c r="B24" s="106" t="s">
        <v>46</v>
      </c>
      <c r="C24" s="27">
        <v>47.597871331951794</v>
      </c>
      <c r="D24" s="27">
        <v>55.391272962554119</v>
      </c>
      <c r="E24" s="27">
        <v>4.062725667299219E-3</v>
      </c>
      <c r="F24" s="27">
        <v>56.131250381601006</v>
      </c>
      <c r="G24" s="125">
        <v>2.3842639931034482</v>
      </c>
      <c r="H24" s="10">
        <f t="shared" si="0"/>
        <v>161.50872139487765</v>
      </c>
    </row>
    <row r="25" spans="2:8" ht="15" customHeight="1">
      <c r="B25" s="104" t="s">
        <v>47</v>
      </c>
      <c r="C25" s="56">
        <v>201.96032177332759</v>
      </c>
      <c r="D25" s="56">
        <v>158.2977750137735</v>
      </c>
      <c r="E25" s="56">
        <v>0.63234889718409371</v>
      </c>
      <c r="F25" s="56">
        <v>85.925573289862669</v>
      </c>
      <c r="G25" s="56">
        <v>127.83034597999999</v>
      </c>
      <c r="H25" s="10">
        <f t="shared" si="0"/>
        <v>574.64636495414777</v>
      </c>
    </row>
    <row r="26" spans="2:8" ht="15" customHeight="1">
      <c r="B26" s="106" t="s">
        <v>48</v>
      </c>
      <c r="C26" s="27">
        <v>90.515401286721257</v>
      </c>
      <c r="D26" s="27">
        <v>113.30129528202319</v>
      </c>
      <c r="E26" s="27">
        <v>13.955766736867371</v>
      </c>
      <c r="F26" s="27">
        <v>59.333940516427901</v>
      </c>
      <c r="G26" s="125">
        <v>0</v>
      </c>
      <c r="H26" s="10">
        <f t="shared" si="0"/>
        <v>277.10640382203974</v>
      </c>
    </row>
    <row r="27" spans="2:8" ht="15" customHeight="1">
      <c r="B27" s="104" t="s">
        <v>49</v>
      </c>
      <c r="C27" s="56">
        <v>51.506546662790676</v>
      </c>
      <c r="D27" s="56">
        <v>111.65305740390697</v>
      </c>
      <c r="E27" s="56">
        <v>39.455285678882447</v>
      </c>
      <c r="F27" s="56">
        <v>17.257598931117546</v>
      </c>
      <c r="G27" s="56">
        <v>64.148148359999993</v>
      </c>
      <c r="H27" s="10">
        <f t="shared" si="0"/>
        <v>284.02063703669762</v>
      </c>
    </row>
    <row r="28" spans="2:8" ht="15" customHeight="1">
      <c r="B28" s="106" t="s">
        <v>50</v>
      </c>
      <c r="C28" s="27">
        <v>140.4886213797248</v>
      </c>
      <c r="D28" s="27">
        <v>134.13457855982526</v>
      </c>
      <c r="E28" s="27">
        <v>14.854422545397304</v>
      </c>
      <c r="F28" s="27">
        <v>102.33537941591801</v>
      </c>
      <c r="G28" s="125">
        <v>27.175962634758623</v>
      </c>
      <c r="H28" s="10">
        <f t="shared" si="0"/>
        <v>418.98896453562401</v>
      </c>
    </row>
    <row r="29" spans="2:8" ht="15" customHeight="1">
      <c r="B29" s="104" t="s">
        <v>51</v>
      </c>
      <c r="C29" s="56">
        <v>193.07601727043928</v>
      </c>
      <c r="D29" s="56">
        <v>140.61784098290678</v>
      </c>
      <c r="E29" s="56">
        <v>177.60149277234839</v>
      </c>
      <c r="F29" s="56">
        <v>214.30632673654188</v>
      </c>
      <c r="G29" s="56">
        <v>0</v>
      </c>
      <c r="H29" s="10">
        <f t="shared" si="0"/>
        <v>725.60167776223636</v>
      </c>
    </row>
    <row r="30" spans="2:8" ht="15" customHeight="1">
      <c r="B30" s="106" t="s">
        <v>52</v>
      </c>
      <c r="C30" s="27">
        <v>132.46751520961931</v>
      </c>
      <c r="D30" s="27">
        <v>169.59471670803262</v>
      </c>
      <c r="E30" s="27">
        <v>399.56337212856971</v>
      </c>
      <c r="F30" s="27">
        <v>56.210617049581678</v>
      </c>
      <c r="G30" s="125">
        <v>28.259244379999998</v>
      </c>
      <c r="H30" s="10">
        <f t="shared" si="0"/>
        <v>786.09546547580339</v>
      </c>
    </row>
    <row r="31" spans="2:8" ht="15" customHeight="1">
      <c r="B31" s="104" t="s">
        <v>53</v>
      </c>
      <c r="C31" s="56">
        <v>117.72965135845187</v>
      </c>
      <c r="D31" s="56">
        <v>196.18685525023264</v>
      </c>
      <c r="E31" s="56">
        <v>14.16024499913536</v>
      </c>
      <c r="F31" s="56">
        <v>23.13560200086464</v>
      </c>
      <c r="G31" s="56">
        <v>133.03891048</v>
      </c>
      <c r="H31" s="10">
        <f t="shared" si="0"/>
        <v>484.25126408868459</v>
      </c>
    </row>
    <row r="32" spans="2:8" ht="15" customHeight="1">
      <c r="B32" s="106" t="s">
        <v>54</v>
      </c>
      <c r="C32" s="27">
        <v>113.44254322718027</v>
      </c>
      <c r="D32" s="27">
        <v>146.15029687112832</v>
      </c>
      <c r="E32" s="27">
        <v>125.71372600455217</v>
      </c>
      <c r="F32" s="27">
        <v>258.41562989262434</v>
      </c>
      <c r="G32" s="125">
        <v>52.982416730000004</v>
      </c>
      <c r="H32" s="10">
        <f t="shared" si="0"/>
        <v>696.70461272548505</v>
      </c>
    </row>
    <row r="33" spans="2:10" ht="15" customHeight="1">
      <c r="B33" s="104" t="s">
        <v>55</v>
      </c>
      <c r="C33" s="56">
        <v>21.436561875738452</v>
      </c>
      <c r="D33" s="56">
        <v>11.91659734009874</v>
      </c>
      <c r="E33" s="56">
        <v>77.615878495766438</v>
      </c>
      <c r="F33" s="56">
        <v>68.782801265205151</v>
      </c>
      <c r="G33" s="56">
        <v>0.60000299999999995</v>
      </c>
      <c r="H33" s="10">
        <f t="shared" si="0"/>
        <v>180.35184197680877</v>
      </c>
    </row>
    <row r="34" spans="2:10" ht="15" customHeight="1">
      <c r="B34" s="106" t="s">
        <v>96</v>
      </c>
      <c r="C34" s="27">
        <v>172.34290140011487</v>
      </c>
      <c r="D34" s="27">
        <v>281.85822102472093</v>
      </c>
      <c r="E34" s="27">
        <v>150.69147919186057</v>
      </c>
      <c r="F34" s="27">
        <v>84.533880718139443</v>
      </c>
      <c r="G34" s="125">
        <v>38.988977820000002</v>
      </c>
      <c r="H34" s="10">
        <f t="shared" si="0"/>
        <v>728.41546015483596</v>
      </c>
    </row>
    <row r="35" spans="2:10" ht="15" customHeight="1">
      <c r="B35" s="104" t="s">
        <v>57</v>
      </c>
      <c r="C35" s="56">
        <v>88.792720308796632</v>
      </c>
      <c r="D35" s="56">
        <v>51.505482585570007</v>
      </c>
      <c r="E35" s="56">
        <v>30.379152140000002</v>
      </c>
      <c r="F35" s="56">
        <v>76.353433030896198</v>
      </c>
      <c r="G35" s="56">
        <v>16.16378576</v>
      </c>
      <c r="H35" s="10">
        <f t="shared" si="0"/>
        <v>263.19457382526281</v>
      </c>
    </row>
    <row r="36" spans="2:10" ht="15" customHeight="1">
      <c r="B36" s="106" t="s">
        <v>58</v>
      </c>
      <c r="C36" s="27">
        <v>107.20139287502681</v>
      </c>
      <c r="D36" s="27">
        <v>31.120971409892604</v>
      </c>
      <c r="E36" s="27">
        <v>108.45409734171467</v>
      </c>
      <c r="F36" s="27">
        <v>26.934346013499269</v>
      </c>
      <c r="G36" s="125">
        <v>22.99375272551724</v>
      </c>
      <c r="H36" s="10">
        <f t="shared" si="0"/>
        <v>296.70456036565065</v>
      </c>
    </row>
    <row r="37" spans="2:10" ht="14.25">
      <c r="B37" s="104" t="s">
        <v>109</v>
      </c>
      <c r="C37" s="56">
        <v>933.09247448999997</v>
      </c>
      <c r="D37" s="56">
        <v>2776.0507826500002</v>
      </c>
      <c r="E37" s="56">
        <v>0</v>
      </c>
      <c r="F37" s="56">
        <v>0</v>
      </c>
      <c r="G37" s="56">
        <v>0</v>
      </c>
      <c r="H37" s="10">
        <f>SUM(C37:G37)</f>
        <v>3709.1432571400001</v>
      </c>
    </row>
    <row r="38" spans="2:10" ht="18" customHeight="1">
      <c r="B38" s="128" t="s">
        <v>4</v>
      </c>
      <c r="C38" s="10">
        <f t="shared" ref="C38:H38" si="1">SUM(C5:C37)</f>
        <v>5509.9086618583679</v>
      </c>
      <c r="D38" s="10">
        <f t="shared" si="1"/>
        <v>7280.2700985726278</v>
      </c>
      <c r="E38" s="10">
        <f t="shared" si="1"/>
        <v>4616.9186152858856</v>
      </c>
      <c r="F38" s="10">
        <f t="shared" si="1"/>
        <v>6287.5774805328774</v>
      </c>
      <c r="G38" s="129">
        <f t="shared" si="1"/>
        <v>1525.3421668543792</v>
      </c>
      <c r="H38" s="10">
        <f t="shared" si="1"/>
        <v>25220.017023104137</v>
      </c>
      <c r="J38" s="130"/>
    </row>
    <row r="39" spans="2:10" ht="27.75" customHeight="1">
      <c r="B39" s="1098" t="s">
        <v>110</v>
      </c>
      <c r="C39" s="1098"/>
      <c r="D39" s="1098"/>
      <c r="E39" s="1098"/>
      <c r="F39" s="1098"/>
      <c r="G39" s="1098"/>
      <c r="H39" s="1098"/>
    </row>
    <row r="44" spans="2:10" ht="12" customHeight="1"/>
    <row r="55" ht="0.75" customHeight="1"/>
    <row r="58" ht="124.5" customHeight="1"/>
  </sheetData>
  <sheetProtection algorithmName="SHA-512" hashValue="AIwrG5En6qQ7TC/uOorr3I/sPmnn83A0lWBHbVEfLl9GG6vWz282D+LHeFVT9LH4+wYCR1vUZtn+lNFROP4qKw==" saltValue="C2w2duykUP7k9KwiHOiI5Q==" spinCount="100000" sheet="1" objects="1" scenarios="1"/>
  <mergeCells count="5">
    <mergeCell ref="B2:H2"/>
    <mergeCell ref="B3:B4"/>
    <mergeCell ref="C3:G3"/>
    <mergeCell ref="H3:H4"/>
    <mergeCell ref="B39:H39"/>
  </mergeCells>
  <printOptions horizontalCentered="1"/>
  <pageMargins left="0.19685039370078741" right="0.19685039370078741" top="0.78740157480314965" bottom="0.78740157480314965" header="0" footer="0"/>
  <pageSetup paperSize="125" scale="8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1" tint="0.249977111117893"/>
    <pageSetUpPr fitToPage="1"/>
  </sheetPr>
  <dimension ref="B1:J44"/>
  <sheetViews>
    <sheetView showZeros="0" zoomScale="85" zoomScaleNormal="85" workbookViewId="0"/>
  </sheetViews>
  <sheetFormatPr baseColWidth="10" defaultRowHeight="12.75"/>
  <cols>
    <col min="1" max="1" width="1.7109375" style="23" customWidth="1"/>
    <col min="2" max="2" width="27.7109375" style="23" customWidth="1"/>
    <col min="3" max="7" width="14.28515625" style="23" customWidth="1"/>
    <col min="8" max="8" width="2.42578125" style="23" customWidth="1"/>
    <col min="9" max="9" width="12.42578125" style="23" bestFit="1" customWidth="1"/>
    <col min="10" max="16384" width="11.42578125" style="23"/>
  </cols>
  <sheetData>
    <row r="1" spans="2:10" s="22" customFormat="1" ht="12" customHeight="1" thickBot="1">
      <c r="B1" s="20"/>
      <c r="C1" s="21"/>
      <c r="D1" s="21"/>
      <c r="E1" s="21"/>
      <c r="F1" s="21"/>
    </row>
    <row r="2" spans="2:10" ht="42" customHeight="1">
      <c r="B2" s="1110" t="s">
        <v>526</v>
      </c>
      <c r="C2" s="1111"/>
      <c r="D2" s="1111"/>
      <c r="E2" s="1111"/>
      <c r="F2" s="1111"/>
      <c r="G2" s="103"/>
    </row>
    <row r="3" spans="2:10" s="100" customFormat="1" ht="18" customHeight="1">
      <c r="B3" s="1087" t="s">
        <v>24</v>
      </c>
      <c r="C3" s="1086" t="s">
        <v>25</v>
      </c>
      <c r="D3" s="1086"/>
      <c r="E3" s="1086"/>
      <c r="F3" s="1087" t="s">
        <v>4</v>
      </c>
      <c r="G3" s="131"/>
      <c r="J3" s="132"/>
    </row>
    <row r="4" spans="2:10" s="100" customFormat="1" ht="20.25" customHeight="1">
      <c r="B4" s="1087"/>
      <c r="C4" s="54" t="s">
        <v>1</v>
      </c>
      <c r="D4" s="54" t="s">
        <v>2</v>
      </c>
      <c r="E4" s="54" t="s">
        <v>3</v>
      </c>
      <c r="F4" s="1088"/>
      <c r="G4" s="131"/>
      <c r="J4" s="33"/>
    </row>
    <row r="5" spans="2:10" ht="15" customHeight="1">
      <c r="B5" s="104" t="s">
        <v>27</v>
      </c>
      <c r="C5" s="56">
        <v>35.344176869997305</v>
      </c>
      <c r="D5" s="56">
        <v>10.558685600000002</v>
      </c>
      <c r="E5" s="56">
        <v>0</v>
      </c>
      <c r="F5" s="10">
        <f>SUM(C5:E5)</f>
        <v>45.902862469997309</v>
      </c>
      <c r="G5" s="133"/>
      <c r="J5" s="33"/>
    </row>
    <row r="6" spans="2:10" ht="15" customHeight="1">
      <c r="B6" s="106" t="s">
        <v>28</v>
      </c>
      <c r="C6" s="27">
        <v>57.418645869999963</v>
      </c>
      <c r="D6" s="27">
        <v>7.0257056500000008</v>
      </c>
      <c r="E6" s="27">
        <v>0</v>
      </c>
      <c r="F6" s="10">
        <f t="shared" ref="F6:F37" si="0">SUM(C6:E6)</f>
        <v>64.444351519999969</v>
      </c>
      <c r="G6" s="133"/>
      <c r="J6" s="33"/>
    </row>
    <row r="7" spans="2:10" ht="15" customHeight="1">
      <c r="B7" s="104" t="s">
        <v>29</v>
      </c>
      <c r="C7" s="56">
        <v>37.468264709999993</v>
      </c>
      <c r="D7" s="56">
        <v>4.7638020000000001</v>
      </c>
      <c r="E7" s="56">
        <v>0</v>
      </c>
      <c r="F7" s="10">
        <f t="shared" si="0"/>
        <v>42.232066709999991</v>
      </c>
      <c r="G7" s="133"/>
      <c r="J7" s="33"/>
    </row>
    <row r="8" spans="2:10" ht="15" customHeight="1">
      <c r="B8" s="106" t="s">
        <v>30</v>
      </c>
      <c r="C8" s="27">
        <v>130.76506344999999</v>
      </c>
      <c r="D8" s="27">
        <v>13.790961750000001</v>
      </c>
      <c r="E8" s="27">
        <v>26.276591313000001</v>
      </c>
      <c r="F8" s="10">
        <f t="shared" si="0"/>
        <v>170.832616513</v>
      </c>
      <c r="G8" s="133"/>
      <c r="J8" s="33"/>
    </row>
    <row r="9" spans="2:10" ht="15" customHeight="1">
      <c r="B9" s="104" t="s">
        <v>31</v>
      </c>
      <c r="C9" s="56">
        <v>407.95402089999988</v>
      </c>
      <c r="D9" s="56">
        <v>53.274489240000001</v>
      </c>
      <c r="E9" s="56">
        <v>22.297739480000004</v>
      </c>
      <c r="F9" s="10">
        <f t="shared" si="0"/>
        <v>483.52624961999987</v>
      </c>
      <c r="G9" s="133"/>
      <c r="J9" s="33"/>
    </row>
    <row r="10" spans="2:10" ht="15" customHeight="1">
      <c r="B10" s="106" t="s">
        <v>32</v>
      </c>
      <c r="C10" s="27">
        <v>310.45627610700001</v>
      </c>
      <c r="D10" s="27">
        <v>49.824212689999996</v>
      </c>
      <c r="E10" s="27">
        <v>62.342974626999997</v>
      </c>
      <c r="F10" s="10">
        <f t="shared" si="0"/>
        <v>422.62346342399997</v>
      </c>
      <c r="G10" s="133"/>
      <c r="J10" s="33"/>
    </row>
    <row r="11" spans="2:10" ht="15" customHeight="1">
      <c r="B11" s="104" t="s">
        <v>33</v>
      </c>
      <c r="C11" s="56">
        <v>50.000221199999963</v>
      </c>
      <c r="D11" s="56">
        <v>10.249580000000002</v>
      </c>
      <c r="E11" s="56">
        <v>0</v>
      </c>
      <c r="F11" s="10">
        <f t="shared" si="0"/>
        <v>60.249801199999965</v>
      </c>
      <c r="G11" s="133"/>
      <c r="J11" s="33"/>
    </row>
    <row r="12" spans="2:10" ht="15" customHeight="1">
      <c r="B12" s="106" t="s">
        <v>34</v>
      </c>
      <c r="C12" s="27">
        <v>83.064379840000029</v>
      </c>
      <c r="D12" s="27">
        <v>14.433096771600001</v>
      </c>
      <c r="E12" s="27">
        <v>5.4202216560000007</v>
      </c>
      <c r="F12" s="10">
        <f t="shared" si="0"/>
        <v>102.91769826760003</v>
      </c>
      <c r="G12" s="133"/>
      <c r="J12" s="33"/>
    </row>
    <row r="13" spans="2:10" ht="15" customHeight="1">
      <c r="B13" s="104" t="s">
        <v>35</v>
      </c>
      <c r="C13" s="56">
        <v>0</v>
      </c>
      <c r="D13" s="56">
        <v>0</v>
      </c>
      <c r="E13" s="56">
        <v>0</v>
      </c>
      <c r="F13" s="10">
        <f t="shared" si="0"/>
        <v>0</v>
      </c>
      <c r="G13" s="133"/>
      <c r="J13" s="33"/>
    </row>
    <row r="14" spans="2:10" ht="15" customHeight="1">
      <c r="B14" s="106" t="s">
        <v>36</v>
      </c>
      <c r="C14" s="27">
        <v>206.25018217999994</v>
      </c>
      <c r="D14" s="27">
        <v>55.646682403999996</v>
      </c>
      <c r="E14" s="27">
        <v>25.513698934000001</v>
      </c>
      <c r="F14" s="10">
        <f t="shared" si="0"/>
        <v>287.41056351799995</v>
      </c>
      <c r="G14" s="133"/>
    </row>
    <row r="15" spans="2:10" ht="15" customHeight="1">
      <c r="B15" s="104" t="s">
        <v>37</v>
      </c>
      <c r="C15" s="56">
        <v>128.75579623000002</v>
      </c>
      <c r="D15" s="56">
        <v>39.206896189999995</v>
      </c>
      <c r="E15" s="56">
        <v>15.619491590000001</v>
      </c>
      <c r="F15" s="10">
        <f t="shared" si="0"/>
        <v>183.58218400999999</v>
      </c>
      <c r="G15" s="133"/>
    </row>
    <row r="16" spans="2:10" ht="15" customHeight="1">
      <c r="B16" s="106" t="s">
        <v>38</v>
      </c>
      <c r="C16" s="27">
        <v>664.54432329999997</v>
      </c>
      <c r="D16" s="27">
        <v>56.318776972000002</v>
      </c>
      <c r="E16" s="27">
        <v>60.78683135</v>
      </c>
      <c r="F16" s="10">
        <f t="shared" si="0"/>
        <v>781.64993162199994</v>
      </c>
      <c r="G16" s="133"/>
    </row>
    <row r="17" spans="2:7" ht="15" customHeight="1">
      <c r="B17" s="104" t="s">
        <v>39</v>
      </c>
      <c r="C17" s="56">
        <v>757.64862850999998</v>
      </c>
      <c r="D17" s="56">
        <v>125.85642695000001</v>
      </c>
      <c r="E17" s="56">
        <v>18.891779979999995</v>
      </c>
      <c r="F17" s="10">
        <f t="shared" si="0"/>
        <v>902.39683544000002</v>
      </c>
      <c r="G17" s="133"/>
    </row>
    <row r="18" spans="2:7" ht="15" customHeight="1">
      <c r="B18" s="106" t="s">
        <v>40</v>
      </c>
      <c r="C18" s="27">
        <v>143.48501422000001</v>
      </c>
      <c r="D18" s="27">
        <v>76.376010612000002</v>
      </c>
      <c r="E18" s="27">
        <v>41.625202850000001</v>
      </c>
      <c r="F18" s="10">
        <f t="shared" si="0"/>
        <v>261.48622768199999</v>
      </c>
      <c r="G18" s="133"/>
    </row>
    <row r="19" spans="2:7" ht="15" customHeight="1">
      <c r="B19" s="104" t="s">
        <v>41</v>
      </c>
      <c r="C19" s="56">
        <v>367.22109776999997</v>
      </c>
      <c r="D19" s="56">
        <v>46.443241610000001</v>
      </c>
      <c r="E19" s="56">
        <v>39.373479900000007</v>
      </c>
      <c r="F19" s="10">
        <f t="shared" si="0"/>
        <v>453.03781928000001</v>
      </c>
      <c r="G19" s="133"/>
    </row>
    <row r="20" spans="2:7" ht="15" customHeight="1">
      <c r="B20" s="106" t="s">
        <v>42</v>
      </c>
      <c r="C20" s="27">
        <v>171.94621665999998</v>
      </c>
      <c r="D20" s="27">
        <v>8.9246940800000001</v>
      </c>
      <c r="E20" s="27">
        <v>5.2823090600000002</v>
      </c>
      <c r="F20" s="10">
        <f t="shared" si="0"/>
        <v>186.15321979999996</v>
      </c>
      <c r="G20" s="133"/>
    </row>
    <row r="21" spans="2:7" ht="15" customHeight="1">
      <c r="B21" s="104" t="s">
        <v>43</v>
      </c>
      <c r="C21" s="56">
        <v>163.94131052999998</v>
      </c>
      <c r="D21" s="56">
        <v>44.372718200000001</v>
      </c>
      <c r="E21" s="56">
        <v>21.20457751</v>
      </c>
      <c r="F21" s="10">
        <f t="shared" si="0"/>
        <v>229.51860624</v>
      </c>
      <c r="G21" s="133"/>
    </row>
    <row r="22" spans="2:7" ht="15" customHeight="1">
      <c r="B22" s="106" t="s">
        <v>44</v>
      </c>
      <c r="C22" s="27">
        <v>237.55897069999997</v>
      </c>
      <c r="D22" s="27">
        <v>43.489879335026714</v>
      </c>
      <c r="E22" s="27">
        <v>42.028782440000001</v>
      </c>
      <c r="F22" s="10">
        <f t="shared" si="0"/>
        <v>323.07763247502669</v>
      </c>
      <c r="G22" s="133"/>
    </row>
    <row r="23" spans="2:7" ht="15" customHeight="1">
      <c r="B23" s="104" t="s">
        <v>45</v>
      </c>
      <c r="C23" s="56">
        <v>134.86251406</v>
      </c>
      <c r="D23" s="56">
        <v>51.840119049999998</v>
      </c>
      <c r="E23" s="56">
        <v>0.5806171</v>
      </c>
      <c r="F23" s="10">
        <f t="shared" si="0"/>
        <v>187.28325021000001</v>
      </c>
      <c r="G23" s="133"/>
    </row>
    <row r="24" spans="2:7" ht="15" customHeight="1">
      <c r="B24" s="106" t="s">
        <v>46</v>
      </c>
      <c r="C24" s="27">
        <v>304.60122802000001</v>
      </c>
      <c r="D24" s="27">
        <v>29.736413289999998</v>
      </c>
      <c r="E24" s="27">
        <v>36.982815680000002</v>
      </c>
      <c r="F24" s="10">
        <f t="shared" si="0"/>
        <v>371.32045698999997</v>
      </c>
      <c r="G24" s="133"/>
    </row>
    <row r="25" spans="2:7" ht="15" customHeight="1">
      <c r="B25" s="104" t="s">
        <v>47</v>
      </c>
      <c r="C25" s="56">
        <v>433.45494277</v>
      </c>
      <c r="D25" s="56">
        <v>36.465584480000004</v>
      </c>
      <c r="E25" s="56">
        <v>140.51001802627434</v>
      </c>
      <c r="F25" s="10">
        <f t="shared" si="0"/>
        <v>610.43054527627442</v>
      </c>
      <c r="G25" s="133"/>
    </row>
    <row r="26" spans="2:7" ht="15" customHeight="1">
      <c r="B26" s="106" t="s">
        <v>48</v>
      </c>
      <c r="C26" s="27">
        <v>319.32489808999998</v>
      </c>
      <c r="D26" s="27">
        <v>89.816769689999987</v>
      </c>
      <c r="E26" s="27">
        <v>61.306886540000008</v>
      </c>
      <c r="F26" s="10">
        <f t="shared" si="0"/>
        <v>470.44855431999997</v>
      </c>
      <c r="G26" s="133"/>
    </row>
    <row r="27" spans="2:7" ht="15" customHeight="1">
      <c r="B27" s="104" t="s">
        <v>49</v>
      </c>
      <c r="C27" s="56">
        <v>130.82644051</v>
      </c>
      <c r="D27" s="56">
        <v>31.77933651</v>
      </c>
      <c r="E27" s="56">
        <v>3.8148</v>
      </c>
      <c r="F27" s="10">
        <f t="shared" si="0"/>
        <v>166.42057702</v>
      </c>
      <c r="G27" s="133"/>
    </row>
    <row r="28" spans="2:7" ht="15" customHeight="1">
      <c r="B28" s="106" t="s">
        <v>50</v>
      </c>
      <c r="C28" s="27">
        <v>282.63389440999998</v>
      </c>
      <c r="D28" s="27">
        <v>88.525244930000014</v>
      </c>
      <c r="E28" s="27">
        <v>145.90022596999998</v>
      </c>
      <c r="F28" s="10">
        <f t="shared" si="0"/>
        <v>517.05936530999998</v>
      </c>
      <c r="G28" s="133"/>
    </row>
    <row r="29" spans="2:7" ht="15" customHeight="1">
      <c r="B29" s="104" t="s">
        <v>51</v>
      </c>
      <c r="C29" s="56">
        <v>183.69625177</v>
      </c>
      <c r="D29" s="56">
        <v>69.686837130000001</v>
      </c>
      <c r="E29" s="56">
        <v>10.581592200000001</v>
      </c>
      <c r="F29" s="10">
        <f t="shared" si="0"/>
        <v>263.96468110000001</v>
      </c>
      <c r="G29" s="133"/>
    </row>
    <row r="30" spans="2:7" ht="15" customHeight="1">
      <c r="B30" s="106" t="s">
        <v>52</v>
      </c>
      <c r="C30" s="27">
        <v>65.268013449999998</v>
      </c>
      <c r="D30" s="27">
        <v>16.317885307000001</v>
      </c>
      <c r="E30" s="27">
        <v>1.7768387299999999</v>
      </c>
      <c r="F30" s="10">
        <f t="shared" si="0"/>
        <v>83.36273748699999</v>
      </c>
      <c r="G30" s="133"/>
    </row>
    <row r="31" spans="2:7" ht="15" customHeight="1">
      <c r="B31" s="104" t="s">
        <v>53</v>
      </c>
      <c r="C31" s="56">
        <v>186.38693529999998</v>
      </c>
      <c r="D31" s="56">
        <v>41.641265189999999</v>
      </c>
      <c r="E31" s="56">
        <v>0</v>
      </c>
      <c r="F31" s="10">
        <f t="shared" si="0"/>
        <v>228.02820048999996</v>
      </c>
      <c r="G31" s="133"/>
    </row>
    <row r="32" spans="2:7" ht="15" customHeight="1">
      <c r="B32" s="106" t="s">
        <v>54</v>
      </c>
      <c r="C32" s="27">
        <v>98.132885900000005</v>
      </c>
      <c r="D32" s="27">
        <v>45.833908269999995</v>
      </c>
      <c r="E32" s="27">
        <v>8.253136099999999</v>
      </c>
      <c r="F32" s="10">
        <f t="shared" si="0"/>
        <v>152.21993027000002</v>
      </c>
      <c r="G32" s="133"/>
    </row>
    <row r="33" spans="2:9" ht="15" customHeight="1">
      <c r="B33" s="104" t="s">
        <v>55</v>
      </c>
      <c r="C33" s="56">
        <v>46.479782970000002</v>
      </c>
      <c r="D33" s="56">
        <v>4.4692001399999999</v>
      </c>
      <c r="E33" s="56">
        <v>0</v>
      </c>
      <c r="F33" s="10">
        <f t="shared" si="0"/>
        <v>50.94898311</v>
      </c>
      <c r="G33" s="133"/>
    </row>
    <row r="34" spans="2:9" ht="15" customHeight="1">
      <c r="B34" s="106" t="s">
        <v>96</v>
      </c>
      <c r="C34" s="27">
        <v>216.72493069999999</v>
      </c>
      <c r="D34" s="27">
        <v>36.8695655</v>
      </c>
      <c r="E34" s="27">
        <v>2.62368925</v>
      </c>
      <c r="F34" s="10">
        <f t="shared" si="0"/>
        <v>256.21818544999996</v>
      </c>
      <c r="G34" s="133"/>
    </row>
    <row r="35" spans="2:9" ht="15" customHeight="1">
      <c r="B35" s="104" t="s">
        <v>57</v>
      </c>
      <c r="C35" s="56">
        <v>258.55608899000003</v>
      </c>
      <c r="D35" s="56">
        <v>51.776154329999997</v>
      </c>
      <c r="E35" s="56">
        <v>2.6281225799999994</v>
      </c>
      <c r="F35" s="10">
        <f t="shared" si="0"/>
        <v>312.96036590000006</v>
      </c>
      <c r="G35" s="133"/>
    </row>
    <row r="36" spans="2:9" ht="12" customHeight="1">
      <c r="B36" s="106" t="s">
        <v>58</v>
      </c>
      <c r="C36" s="27">
        <v>139.68233737</v>
      </c>
      <c r="D36" s="27">
        <v>44.95569317999999</v>
      </c>
      <c r="E36" s="27">
        <v>129.82444935000001</v>
      </c>
      <c r="F36" s="10">
        <f t="shared" si="0"/>
        <v>314.46247990000001</v>
      </c>
      <c r="G36" s="133"/>
    </row>
    <row r="37" spans="2:9" ht="15.75" customHeight="1">
      <c r="B37" s="107" t="s">
        <v>4</v>
      </c>
      <c r="C37" s="10">
        <f>SUM(C5:C36)</f>
        <v>6754.453733356997</v>
      </c>
      <c r="D37" s="10">
        <f>SUM(D5:D36)</f>
        <v>1300.2698370516268</v>
      </c>
      <c r="E37" s="10">
        <f>SUM(E5:E36)</f>
        <v>931.4468722162743</v>
      </c>
      <c r="F37" s="10">
        <f t="shared" si="0"/>
        <v>8986.170442624898</v>
      </c>
      <c r="G37" s="133"/>
      <c r="H37" s="134"/>
      <c r="I37" s="66"/>
    </row>
    <row r="38" spans="2:9" ht="16.5" customHeight="1">
      <c r="B38" s="1112" t="s">
        <v>111</v>
      </c>
      <c r="C38" s="1112"/>
      <c r="D38" s="1112"/>
      <c r="E38" s="1112"/>
      <c r="F38" s="1112"/>
      <c r="G38" s="135"/>
      <c r="I38" s="39"/>
    </row>
    <row r="39" spans="2:9" ht="13.5" customHeight="1">
      <c r="B39" s="99"/>
      <c r="C39" s="29"/>
      <c r="D39" s="29"/>
      <c r="E39" s="29"/>
      <c r="F39" s="29"/>
    </row>
    <row r="40" spans="2:9">
      <c r="F40" s="58"/>
      <c r="H40" s="136"/>
    </row>
    <row r="42" spans="2:9" ht="15" customHeight="1"/>
    <row r="44" spans="2:9">
      <c r="C44" s="39"/>
      <c r="D44" s="39"/>
      <c r="E44" s="39"/>
    </row>
  </sheetData>
  <sheetProtection algorithmName="SHA-512" hashValue="GjdfYv4mnxrCYsVRW8d7KOvBmv+/GmKMtZbmSY1gqFh75jck39uy4ilNHQQ/81K4qfUepAEBgO3whY5qaYfCjw==" saltValue="8V5hfjyXNVtT3Qv//1o6Xg==" spinCount="100000" sheet="1" objects="1" scenarios="1"/>
  <mergeCells count="5">
    <mergeCell ref="B2:F2"/>
    <mergeCell ref="B3:B4"/>
    <mergeCell ref="C3:E3"/>
    <mergeCell ref="F3:F4"/>
    <mergeCell ref="B38:F38"/>
  </mergeCells>
  <printOptions horizontalCentered="1"/>
  <pageMargins left="0.39370078740157483" right="0.39370078740157483" top="0.59055118110236227" bottom="0.59055118110236227" header="0.39370078740157483" footer="0.39370078740157483"/>
  <pageSetup paperSize="1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9"/>
  <sheetViews>
    <sheetView showGridLines="0" workbookViewId="0"/>
  </sheetViews>
  <sheetFormatPr baseColWidth="10" defaultRowHeight="15.75"/>
  <cols>
    <col min="1" max="1" width="4.5703125" style="809" customWidth="1"/>
    <col min="2" max="5" width="11.42578125" style="809"/>
    <col min="6" max="6" width="3.28515625" style="809" customWidth="1"/>
    <col min="7" max="16" width="11.42578125" style="809"/>
    <col min="17" max="18" width="20.7109375" style="809" customWidth="1"/>
    <col min="19" max="19" width="2" style="809" customWidth="1"/>
    <col min="20" max="16384" width="11.42578125" style="809"/>
  </cols>
  <sheetData>
    <row r="1" spans="2:20" ht="16.5" thickBot="1">
      <c r="Q1" s="822"/>
    </row>
    <row r="2" spans="2:20" ht="15.75" customHeight="1">
      <c r="B2" s="1062" t="s">
        <v>623</v>
      </c>
      <c r="C2" s="1063"/>
      <c r="D2" s="1063"/>
      <c r="E2" s="1063"/>
      <c r="F2" s="1063"/>
      <c r="G2" s="821"/>
      <c r="H2" s="824"/>
      <c r="I2" s="824"/>
      <c r="Q2" s="822"/>
      <c r="T2" s="827"/>
    </row>
    <row r="3" spans="2:20" ht="32.25" customHeight="1">
      <c r="B3" s="820"/>
      <c r="C3" s="819"/>
      <c r="D3" s="819"/>
      <c r="E3" s="819"/>
      <c r="F3" s="819"/>
      <c r="G3" s="818"/>
    </row>
    <row r="4" spans="2:20" ht="32.25" customHeight="1">
      <c r="B4" s="817"/>
      <c r="C4" s="816"/>
      <c r="D4" s="816"/>
      <c r="E4" s="816"/>
      <c r="F4" s="816"/>
      <c r="G4" s="815"/>
    </row>
    <row r="5" spans="2:20" ht="32.25" customHeight="1">
      <c r="B5" s="817"/>
      <c r="C5" s="816"/>
      <c r="D5" s="816"/>
      <c r="E5" s="816"/>
      <c r="F5" s="816"/>
      <c r="G5" s="815"/>
    </row>
    <row r="6" spans="2:20" ht="32.25" customHeight="1">
      <c r="B6" s="817"/>
      <c r="C6" s="816"/>
      <c r="D6" s="816"/>
      <c r="E6" s="816"/>
      <c r="F6" s="816"/>
      <c r="G6" s="815"/>
    </row>
    <row r="7" spans="2:20" ht="32.25" customHeight="1">
      <c r="B7" s="817"/>
      <c r="C7" s="816"/>
      <c r="D7" s="816"/>
      <c r="E7" s="816"/>
      <c r="F7" s="816"/>
      <c r="G7" s="815"/>
    </row>
    <row r="8" spans="2:20" ht="32.25" customHeight="1">
      <c r="B8" s="817"/>
      <c r="C8" s="816"/>
      <c r="D8" s="816"/>
      <c r="E8" s="816"/>
      <c r="F8" s="816"/>
      <c r="G8" s="815"/>
    </row>
    <row r="9" spans="2:20" ht="32.25" customHeight="1">
      <c r="B9" s="817"/>
      <c r="C9" s="816"/>
      <c r="D9" s="816"/>
      <c r="E9" s="816"/>
      <c r="F9" s="816"/>
      <c r="G9" s="815"/>
    </row>
    <row r="10" spans="2:20" ht="32.25" customHeight="1">
      <c r="B10" s="817"/>
      <c r="C10" s="816"/>
      <c r="D10" s="816"/>
      <c r="E10" s="816"/>
      <c r="F10" s="816"/>
      <c r="G10" s="815"/>
    </row>
    <row r="11" spans="2:20" ht="32.25" customHeight="1">
      <c r="B11" s="817"/>
      <c r="C11" s="816"/>
      <c r="D11" s="816"/>
      <c r="E11" s="816"/>
      <c r="F11" s="816"/>
      <c r="G11" s="815"/>
    </row>
    <row r="12" spans="2:20" ht="32.25" customHeight="1">
      <c r="B12" s="817"/>
      <c r="C12" s="816"/>
      <c r="D12" s="816"/>
      <c r="E12" s="816"/>
      <c r="F12" s="816"/>
      <c r="G12" s="815"/>
    </row>
    <row r="13" spans="2:20" ht="32.25" customHeight="1">
      <c r="B13" s="817"/>
      <c r="C13" s="816"/>
      <c r="D13" s="816"/>
      <c r="E13" s="816"/>
      <c r="F13" s="816"/>
      <c r="G13" s="815"/>
    </row>
    <row r="14" spans="2:20" ht="32.25" customHeight="1">
      <c r="B14" s="817"/>
      <c r="C14" s="816"/>
      <c r="D14" s="816"/>
      <c r="E14" s="816"/>
      <c r="F14" s="816"/>
      <c r="G14" s="815"/>
    </row>
    <row r="15" spans="2:20" ht="32.25" customHeight="1">
      <c r="B15" s="817"/>
      <c r="C15" s="816"/>
      <c r="D15" s="816"/>
      <c r="E15" s="816"/>
      <c r="F15" s="816"/>
      <c r="G15" s="815"/>
    </row>
    <row r="16" spans="2:20" ht="32.25" customHeight="1">
      <c r="B16" s="817"/>
      <c r="C16" s="816"/>
      <c r="D16" s="816"/>
      <c r="E16" s="816"/>
      <c r="F16" s="816"/>
      <c r="G16" s="815"/>
    </row>
    <row r="17" spans="2:9" ht="32.25" customHeight="1">
      <c r="B17" s="817"/>
      <c r="C17" s="816"/>
      <c r="D17" s="816"/>
      <c r="E17" s="816"/>
      <c r="F17" s="816"/>
      <c r="G17" s="815"/>
    </row>
    <row r="18" spans="2:9" ht="32.25" customHeight="1">
      <c r="B18" s="814"/>
      <c r="C18" s="813"/>
      <c r="D18" s="813"/>
      <c r="E18" s="813"/>
      <c r="F18" s="813"/>
      <c r="G18" s="812"/>
    </row>
    <row r="19" spans="2:9">
      <c r="B19" s="823" t="s">
        <v>625</v>
      </c>
      <c r="C19" s="729"/>
      <c r="D19" s="729"/>
      <c r="E19" s="729"/>
    </row>
    <row r="30" spans="2:9">
      <c r="B30" s="809" t="s">
        <v>11</v>
      </c>
      <c r="C30" s="809" t="s">
        <v>483</v>
      </c>
      <c r="I30" s="825"/>
    </row>
    <row r="31" spans="2:9">
      <c r="B31" s="809" t="s">
        <v>117</v>
      </c>
      <c r="C31" s="809">
        <v>92.4</v>
      </c>
    </row>
    <row r="32" spans="2:9">
      <c r="B32" s="809" t="s">
        <v>118</v>
      </c>
      <c r="C32" s="825">
        <v>95.1</v>
      </c>
    </row>
    <row r="33" spans="2:19">
      <c r="B33" s="809" t="s">
        <v>119</v>
      </c>
      <c r="C33" s="809">
        <v>82.9</v>
      </c>
    </row>
    <row r="42" spans="2:19">
      <c r="Q42" s="811"/>
      <c r="R42" s="811"/>
      <c r="S42" s="810"/>
    </row>
    <row r="57" spans="2:4">
      <c r="D57" s="826"/>
    </row>
    <row r="58" spans="2:4">
      <c r="D58" s="826"/>
    </row>
    <row r="59" spans="2:4">
      <c r="D59" s="826"/>
    </row>
    <row r="60" spans="2:4">
      <c r="D60" s="826"/>
    </row>
    <row r="61" spans="2:4">
      <c r="D61" s="826"/>
    </row>
    <row r="64" spans="2:4">
      <c r="B64" s="826"/>
      <c r="C64" s="826"/>
    </row>
    <row r="65" spans="2:3">
      <c r="B65" s="826"/>
      <c r="C65" s="826"/>
    </row>
    <row r="66" spans="2:3">
      <c r="B66" s="826"/>
      <c r="C66" s="826"/>
    </row>
    <row r="67" spans="2:3">
      <c r="B67" s="826"/>
      <c r="C67" s="826"/>
    </row>
    <row r="68" spans="2:3">
      <c r="B68" s="826"/>
      <c r="C68" s="826"/>
    </row>
    <row r="69" spans="2:3">
      <c r="B69" s="826"/>
      <c r="C69" s="826"/>
    </row>
  </sheetData>
  <sheetProtection algorithmName="SHA-512" hashValue="AMCN15AJGPYUifgOaGgb2x0aRqYe/bfgdiBkz2EYUp137+bvridBa3fnErSPX/kLsxWZGUjgU6B2fvbsB77w0A==" saltValue="ROj6YkfKNkEZaGv/XG8WUA==" spinCount="100000" sheet="1" objects="1" scenarios="1"/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1" tint="0.249977111117893"/>
    <pageSetUpPr fitToPage="1"/>
  </sheetPr>
  <dimension ref="B1:G46"/>
  <sheetViews>
    <sheetView showZeros="0" zoomScale="90" zoomScaleNormal="90" workbookViewId="0">
      <selection activeCell="L31" sqref="L31"/>
    </sheetView>
  </sheetViews>
  <sheetFormatPr baseColWidth="10" defaultRowHeight="12.75"/>
  <cols>
    <col min="1" max="1" width="1.7109375" style="23" customWidth="1"/>
    <col min="2" max="2" width="27.7109375" style="23" customWidth="1"/>
    <col min="3" max="4" width="14.140625" style="23" customWidth="1"/>
    <col min="5" max="5" width="15.140625" style="23" customWidth="1"/>
    <col min="6" max="7" width="14.140625" style="23" customWidth="1"/>
    <col min="8" max="8" width="1.7109375" style="23" customWidth="1"/>
    <col min="9" max="16384" width="11.42578125" style="23"/>
  </cols>
  <sheetData>
    <row r="1" spans="2:7" s="22" customFormat="1" ht="12" customHeight="1" thickBot="1">
      <c r="B1" s="20"/>
      <c r="C1" s="21"/>
      <c r="D1" s="21"/>
      <c r="E1" s="21"/>
      <c r="F1" s="21"/>
      <c r="G1" s="21"/>
    </row>
    <row r="2" spans="2:7" ht="27" customHeight="1">
      <c r="B2" s="1110" t="s">
        <v>675</v>
      </c>
      <c r="C2" s="1111"/>
      <c r="D2" s="1111"/>
      <c r="E2" s="1111"/>
      <c r="F2" s="1111"/>
      <c r="G2" s="1111"/>
    </row>
    <row r="3" spans="2:7" ht="20.100000000000001" customHeight="1">
      <c r="B3" s="1087" t="s">
        <v>24</v>
      </c>
      <c r="C3" s="1109" t="s">
        <v>61</v>
      </c>
      <c r="D3" s="1109"/>
      <c r="E3" s="1109"/>
      <c r="F3" s="1109"/>
      <c r="G3" s="1087" t="s">
        <v>4</v>
      </c>
    </row>
    <row r="4" spans="2:7" ht="20.100000000000001" customHeight="1">
      <c r="B4" s="1087"/>
      <c r="C4" s="78" t="s">
        <v>12</v>
      </c>
      <c r="D4" s="78" t="s">
        <v>13</v>
      </c>
      <c r="E4" s="54" t="s">
        <v>112</v>
      </c>
      <c r="F4" s="78" t="s">
        <v>5</v>
      </c>
      <c r="G4" s="1088"/>
    </row>
    <row r="5" spans="2:7" ht="15" customHeight="1">
      <c r="B5" s="104" t="s">
        <v>27</v>
      </c>
      <c r="C5" s="56">
        <v>34.427160047674796</v>
      </c>
      <c r="D5" s="56">
        <v>5.2355046861089614</v>
      </c>
      <c r="E5" s="56">
        <v>0</v>
      </c>
      <c r="F5" s="56">
        <v>6.2401977362135463</v>
      </c>
      <c r="G5" s="122">
        <f>+C5+D5+E5+F5</f>
        <v>45.902862469997302</v>
      </c>
    </row>
    <row r="6" spans="2:7" ht="15" customHeight="1">
      <c r="B6" s="123" t="s">
        <v>28</v>
      </c>
      <c r="C6" s="11">
        <v>59.13376453727146</v>
      </c>
      <c r="D6" s="11">
        <v>0</v>
      </c>
      <c r="E6" s="11">
        <v>3.3306499999999999</v>
      </c>
      <c r="F6" s="11">
        <v>1.9799369827284974</v>
      </c>
      <c r="G6" s="122">
        <f t="shared" ref="G6:G37" si="0">+C6+D6+E6+F6</f>
        <v>64.444351519999955</v>
      </c>
    </row>
    <row r="7" spans="2:7" ht="15" customHeight="1">
      <c r="B7" s="104" t="s">
        <v>29</v>
      </c>
      <c r="C7" s="56">
        <v>11.133013753495424</v>
      </c>
      <c r="D7" s="56">
        <v>22.337115603135683</v>
      </c>
      <c r="E7" s="56">
        <v>7.69742982</v>
      </c>
      <c r="F7" s="56">
        <v>1.0645075333688907</v>
      </c>
      <c r="G7" s="122">
        <f t="shared" si="0"/>
        <v>42.232066709999991</v>
      </c>
    </row>
    <row r="8" spans="2:7" ht="15" customHeight="1">
      <c r="B8" s="123" t="s">
        <v>30</v>
      </c>
      <c r="C8" s="11">
        <v>129.603903723</v>
      </c>
      <c r="D8" s="11">
        <v>0</v>
      </c>
      <c r="E8" s="11">
        <v>12.063166989999999</v>
      </c>
      <c r="F8" s="11">
        <v>29.165545800000004</v>
      </c>
      <c r="G8" s="122">
        <f t="shared" si="0"/>
        <v>170.832616513</v>
      </c>
    </row>
    <row r="9" spans="2:7" ht="15" customHeight="1">
      <c r="B9" s="104" t="s">
        <v>31</v>
      </c>
      <c r="C9" s="56">
        <v>308.84458121094548</v>
      </c>
      <c r="D9" s="56">
        <v>83.185496540124788</v>
      </c>
      <c r="E9" s="56">
        <v>37.684514450000002</v>
      </c>
      <c r="F9" s="56">
        <v>53.811657418929506</v>
      </c>
      <c r="G9" s="122">
        <f t="shared" si="0"/>
        <v>483.52624961999976</v>
      </c>
    </row>
    <row r="10" spans="2:7" ht="15" customHeight="1">
      <c r="B10" s="123" t="s">
        <v>32</v>
      </c>
      <c r="C10" s="11">
        <v>242.14033570089427</v>
      </c>
      <c r="D10" s="11">
        <v>142.54780456127352</v>
      </c>
      <c r="E10" s="11">
        <v>21.981960699999998</v>
      </c>
      <c r="F10" s="11">
        <v>15.953362461832196</v>
      </c>
      <c r="G10" s="122">
        <f t="shared" si="0"/>
        <v>422.62346342399997</v>
      </c>
    </row>
    <row r="11" spans="2:7" ht="15" customHeight="1">
      <c r="B11" s="104" t="s">
        <v>33</v>
      </c>
      <c r="C11" s="56">
        <v>34.107482740079874</v>
      </c>
      <c r="D11" s="56">
        <v>3.5396375821461286</v>
      </c>
      <c r="E11" s="56">
        <v>20.779226980000004</v>
      </c>
      <c r="F11" s="56">
        <v>1.8234538977739581</v>
      </c>
      <c r="G11" s="122">
        <f t="shared" si="0"/>
        <v>60.249801199999965</v>
      </c>
    </row>
    <row r="12" spans="2:7" ht="15" customHeight="1">
      <c r="B12" s="123" t="s">
        <v>34</v>
      </c>
      <c r="C12" s="11">
        <v>43.263413668463976</v>
      </c>
      <c r="D12" s="11">
        <v>48.798426510770945</v>
      </c>
      <c r="E12" s="11">
        <v>3.6488399999999999</v>
      </c>
      <c r="F12" s="11">
        <v>7.2070180883651265</v>
      </c>
      <c r="G12" s="122">
        <f t="shared" si="0"/>
        <v>102.91769826760004</v>
      </c>
    </row>
    <row r="13" spans="2:7" ht="15" customHeight="1">
      <c r="B13" s="104" t="s">
        <v>35</v>
      </c>
      <c r="C13" s="56">
        <v>0</v>
      </c>
      <c r="D13" s="56">
        <v>0</v>
      </c>
      <c r="E13" s="56">
        <v>0</v>
      </c>
      <c r="F13" s="56">
        <v>0</v>
      </c>
      <c r="G13" s="122">
        <f t="shared" si="0"/>
        <v>0</v>
      </c>
    </row>
    <row r="14" spans="2:7" ht="15" customHeight="1">
      <c r="B14" s="123" t="s">
        <v>36</v>
      </c>
      <c r="C14" s="11">
        <v>148.20837780767113</v>
      </c>
      <c r="D14" s="11">
        <v>94.970149912697096</v>
      </c>
      <c r="E14" s="11">
        <v>24.422516229999999</v>
      </c>
      <c r="F14" s="11">
        <v>19.809519567631746</v>
      </c>
      <c r="G14" s="122">
        <f t="shared" si="0"/>
        <v>287.41056351799995</v>
      </c>
    </row>
    <row r="15" spans="2:7" ht="15" customHeight="1">
      <c r="B15" s="104" t="s">
        <v>37</v>
      </c>
      <c r="C15" s="56">
        <v>64.651901164330894</v>
      </c>
      <c r="D15" s="56">
        <v>76.732770716685295</v>
      </c>
      <c r="E15" s="56">
        <v>38.392048770000002</v>
      </c>
      <c r="F15" s="56">
        <v>3.8054633589838103</v>
      </c>
      <c r="G15" s="122">
        <f t="shared" si="0"/>
        <v>183.58218400999999</v>
      </c>
    </row>
    <row r="16" spans="2:7" ht="15" customHeight="1">
      <c r="B16" s="123" t="s">
        <v>38</v>
      </c>
      <c r="C16" s="11">
        <v>497.38132927999993</v>
      </c>
      <c r="D16" s="11">
        <v>232.71976744999998</v>
      </c>
      <c r="E16" s="11">
        <v>13.5553954</v>
      </c>
      <c r="F16" s="11">
        <v>37.993439492</v>
      </c>
      <c r="G16" s="122">
        <f t="shared" si="0"/>
        <v>781.64993162199983</v>
      </c>
    </row>
    <row r="17" spans="2:7" ht="15" customHeight="1">
      <c r="B17" s="104" t="s">
        <v>39</v>
      </c>
      <c r="C17" s="56">
        <v>452.45423564999999</v>
      </c>
      <c r="D17" s="56">
        <v>294.55807937000003</v>
      </c>
      <c r="E17" s="56">
        <v>138.90038687999999</v>
      </c>
      <c r="F17" s="56">
        <v>16.484133539999998</v>
      </c>
      <c r="G17" s="122">
        <f t="shared" si="0"/>
        <v>902.39683544000002</v>
      </c>
    </row>
    <row r="18" spans="2:7" ht="15" customHeight="1">
      <c r="B18" s="123" t="s">
        <v>40</v>
      </c>
      <c r="C18" s="11">
        <v>106.707251132</v>
      </c>
      <c r="D18" s="11">
        <v>92.295073840000001</v>
      </c>
      <c r="E18" s="11">
        <v>55.011859369999996</v>
      </c>
      <c r="F18" s="11">
        <v>7.4720433399999999</v>
      </c>
      <c r="G18" s="122">
        <f t="shared" si="0"/>
        <v>261.48622768199999</v>
      </c>
    </row>
    <row r="19" spans="2:7" ht="15" customHeight="1">
      <c r="B19" s="104" t="s">
        <v>41</v>
      </c>
      <c r="C19" s="56">
        <v>232.21694692992591</v>
      </c>
      <c r="D19" s="56">
        <v>192.93846735053552</v>
      </c>
      <c r="E19" s="56">
        <v>5.8145385199999993</v>
      </c>
      <c r="F19" s="56">
        <v>22.067866479538541</v>
      </c>
      <c r="G19" s="122">
        <f t="shared" si="0"/>
        <v>453.03781927999995</v>
      </c>
    </row>
    <row r="20" spans="2:7" ht="15" customHeight="1">
      <c r="B20" s="123" t="s">
        <v>42</v>
      </c>
      <c r="C20" s="11">
        <v>133.62640243467925</v>
      </c>
      <c r="D20" s="11">
        <v>34.642623048764932</v>
      </c>
      <c r="E20" s="11">
        <v>7.0505082899999998</v>
      </c>
      <c r="F20" s="11">
        <v>10.833686026555796</v>
      </c>
      <c r="G20" s="122">
        <f t="shared" si="0"/>
        <v>186.15321979999999</v>
      </c>
    </row>
    <row r="21" spans="2:7" ht="15" customHeight="1">
      <c r="B21" s="104" t="s">
        <v>43</v>
      </c>
      <c r="C21" s="56">
        <v>88.132264516824605</v>
      </c>
      <c r="D21" s="56">
        <v>63.040042649710429</v>
      </c>
      <c r="E21" s="56">
        <v>52.64908088</v>
      </c>
      <c r="F21" s="56">
        <v>25.697218193464963</v>
      </c>
      <c r="G21" s="122">
        <f t="shared" si="0"/>
        <v>229.51860624</v>
      </c>
    </row>
    <row r="22" spans="2:7" ht="15" customHeight="1">
      <c r="B22" s="123" t="s">
        <v>44</v>
      </c>
      <c r="C22" s="11">
        <v>238.23146196503922</v>
      </c>
      <c r="D22" s="11">
        <v>52.324323686451613</v>
      </c>
      <c r="E22" s="11">
        <v>16.076461999999999</v>
      </c>
      <c r="F22" s="11">
        <v>16.445384823535885</v>
      </c>
      <c r="G22" s="122">
        <f t="shared" si="0"/>
        <v>323.07763247502675</v>
      </c>
    </row>
    <row r="23" spans="2:7" ht="15" customHeight="1">
      <c r="B23" s="104" t="s">
        <v>45</v>
      </c>
      <c r="C23" s="56">
        <v>164.54669676000003</v>
      </c>
      <c r="D23" s="56">
        <v>10.209343519999999</v>
      </c>
      <c r="E23" s="56">
        <v>11.037312</v>
      </c>
      <c r="F23" s="56">
        <v>1.4898979299999999</v>
      </c>
      <c r="G23" s="122">
        <f t="shared" si="0"/>
        <v>187.28325021000003</v>
      </c>
    </row>
    <row r="24" spans="2:7" ht="15" customHeight="1">
      <c r="B24" s="123" t="s">
        <v>46</v>
      </c>
      <c r="C24" s="11">
        <v>163.43630796565199</v>
      </c>
      <c r="D24" s="11">
        <v>137.0411309238099</v>
      </c>
      <c r="E24" s="11">
        <v>41.234056350000003</v>
      </c>
      <c r="F24" s="11">
        <v>29.608961750538114</v>
      </c>
      <c r="G24" s="122">
        <f t="shared" si="0"/>
        <v>371.32045699000003</v>
      </c>
    </row>
    <row r="25" spans="2:7" ht="15" customHeight="1">
      <c r="B25" s="104" t="s">
        <v>47</v>
      </c>
      <c r="C25" s="56">
        <v>238.03784876994359</v>
      </c>
      <c r="D25" s="56">
        <v>247.89600766833226</v>
      </c>
      <c r="E25" s="56">
        <v>81.231891526274325</v>
      </c>
      <c r="F25" s="56">
        <v>43.26479731172423</v>
      </c>
      <c r="G25" s="122">
        <f t="shared" si="0"/>
        <v>610.43054527627442</v>
      </c>
    </row>
    <row r="26" spans="2:7" ht="15" customHeight="1">
      <c r="B26" s="123" t="s">
        <v>48</v>
      </c>
      <c r="C26" s="11">
        <v>288.28538865266972</v>
      </c>
      <c r="D26" s="11">
        <v>101.11039493999999</v>
      </c>
      <c r="E26" s="11">
        <v>80.490454149999991</v>
      </c>
      <c r="F26" s="11">
        <v>0.56231657733028173</v>
      </c>
      <c r="G26" s="122">
        <f t="shared" si="0"/>
        <v>470.44855432000003</v>
      </c>
    </row>
    <row r="27" spans="2:7" ht="15" customHeight="1">
      <c r="B27" s="104" t="s">
        <v>49</v>
      </c>
      <c r="C27" s="56">
        <v>134.86227038999999</v>
      </c>
      <c r="D27" s="56">
        <v>18.10938573</v>
      </c>
      <c r="E27" s="56">
        <v>11.850485800000001</v>
      </c>
      <c r="F27" s="56">
        <v>1.5984351000000001</v>
      </c>
      <c r="G27" s="122">
        <f t="shared" si="0"/>
        <v>166.42057701999997</v>
      </c>
    </row>
    <row r="28" spans="2:7" ht="15" customHeight="1">
      <c r="B28" s="123" t="s">
        <v>50</v>
      </c>
      <c r="C28" s="11">
        <v>274.17969461000001</v>
      </c>
      <c r="D28" s="11">
        <v>148.08403852000001</v>
      </c>
      <c r="E28" s="11">
        <v>87.402737669999965</v>
      </c>
      <c r="F28" s="11">
        <v>7.3928945099999996</v>
      </c>
      <c r="G28" s="122">
        <f t="shared" si="0"/>
        <v>517.05936530999998</v>
      </c>
    </row>
    <row r="29" spans="2:7" ht="15" customHeight="1">
      <c r="B29" s="104" t="s">
        <v>51</v>
      </c>
      <c r="C29" s="56">
        <v>64.002607140000009</v>
      </c>
      <c r="D29" s="56">
        <v>179.47285667</v>
      </c>
      <c r="E29" s="56">
        <v>8.2132898200000017</v>
      </c>
      <c r="F29" s="56">
        <v>12.275927470000001</v>
      </c>
      <c r="G29" s="122">
        <f t="shared" si="0"/>
        <v>263.96468110000001</v>
      </c>
    </row>
    <row r="30" spans="2:7" ht="15" customHeight="1">
      <c r="B30" s="123" t="s">
        <v>52</v>
      </c>
      <c r="C30" s="11">
        <v>64.488762469967085</v>
      </c>
      <c r="D30" s="11">
        <v>11.237687337267436</v>
      </c>
      <c r="E30" s="11">
        <v>0</v>
      </c>
      <c r="F30" s="11">
        <v>7.6362876797654877</v>
      </c>
      <c r="G30" s="122">
        <f t="shared" si="0"/>
        <v>83.362737487000004</v>
      </c>
    </row>
    <row r="31" spans="2:7" ht="15" customHeight="1">
      <c r="B31" s="104" t="s">
        <v>53</v>
      </c>
      <c r="C31" s="56">
        <v>115.34149048920334</v>
      </c>
      <c r="D31" s="56">
        <v>81.112486361886681</v>
      </c>
      <c r="E31" s="56">
        <v>24.132503419999999</v>
      </c>
      <c r="F31" s="56">
        <v>7.4417202189099525</v>
      </c>
      <c r="G31" s="122">
        <f t="shared" si="0"/>
        <v>228.02820048999999</v>
      </c>
    </row>
    <row r="32" spans="2:7" ht="15" customHeight="1">
      <c r="B32" s="123" t="s">
        <v>54</v>
      </c>
      <c r="C32" s="11">
        <v>79.17824662000001</v>
      </c>
      <c r="D32" s="11">
        <v>55.72542653</v>
      </c>
      <c r="E32" s="11">
        <v>9.9971992999999983</v>
      </c>
      <c r="F32" s="11">
        <v>7.3190578200000003</v>
      </c>
      <c r="G32" s="122">
        <f t="shared" si="0"/>
        <v>152.21993027000002</v>
      </c>
    </row>
    <row r="33" spans="2:7" ht="15" customHeight="1">
      <c r="B33" s="104" t="s">
        <v>55</v>
      </c>
      <c r="C33" s="56">
        <v>28.85947309439964</v>
      </c>
      <c r="D33" s="56">
        <v>9.8699509499999998</v>
      </c>
      <c r="E33" s="56">
        <v>11.199199220000001</v>
      </c>
      <c r="F33" s="56">
        <v>1.0203598456003578</v>
      </c>
      <c r="G33" s="122">
        <f t="shared" si="0"/>
        <v>50.948983109999993</v>
      </c>
    </row>
    <row r="34" spans="2:7" ht="15" customHeight="1">
      <c r="B34" s="123" t="s">
        <v>96</v>
      </c>
      <c r="C34" s="11">
        <v>153.9504096</v>
      </c>
      <c r="D34" s="11">
        <v>73.900704070000003</v>
      </c>
      <c r="E34" s="11">
        <v>1.9843200000000001</v>
      </c>
      <c r="F34" s="11">
        <v>26.38275178</v>
      </c>
      <c r="G34" s="122">
        <f t="shared" si="0"/>
        <v>256.21818545000002</v>
      </c>
    </row>
    <row r="35" spans="2:7" ht="15" customHeight="1">
      <c r="B35" s="104" t="s">
        <v>57</v>
      </c>
      <c r="C35" s="56">
        <v>140.97618846110001</v>
      </c>
      <c r="D35" s="56">
        <v>144.95845655736804</v>
      </c>
      <c r="E35" s="56">
        <v>19.944450659999958</v>
      </c>
      <c r="F35" s="56">
        <v>7.0812702215319749</v>
      </c>
      <c r="G35" s="122">
        <f t="shared" si="0"/>
        <v>312.96036589999994</v>
      </c>
    </row>
    <row r="36" spans="2:7" ht="15" customHeight="1">
      <c r="B36" s="123" t="s">
        <v>58</v>
      </c>
      <c r="C36" s="11">
        <v>111.61488089000001</v>
      </c>
      <c r="D36" s="11">
        <v>79.495714530000015</v>
      </c>
      <c r="E36" s="11">
        <v>111.60509857999999</v>
      </c>
      <c r="F36" s="11">
        <v>11.746785900000001</v>
      </c>
      <c r="G36" s="122">
        <f t="shared" si="0"/>
        <v>314.46247990000006</v>
      </c>
    </row>
    <row r="37" spans="2:7" ht="15" customHeight="1">
      <c r="B37" s="137" t="s">
        <v>4</v>
      </c>
      <c r="C37" s="122">
        <f>SUM(C5:C36)</f>
        <v>4846.0240921752311</v>
      </c>
      <c r="D37" s="122">
        <f>SUM(D5:D36)</f>
        <v>2738.0888678170691</v>
      </c>
      <c r="E37" s="122">
        <f>SUM(E5:E36)</f>
        <v>959.38158377627417</v>
      </c>
      <c r="F37" s="122">
        <f>SUM(F5:F36)</f>
        <v>442.67589885632287</v>
      </c>
      <c r="G37" s="122">
        <f t="shared" si="0"/>
        <v>8986.170442624898</v>
      </c>
    </row>
    <row r="38" spans="2:7" s="60" customFormat="1" ht="18" customHeight="1">
      <c r="B38" s="1106" t="s">
        <v>113</v>
      </c>
      <c r="C38" s="1106"/>
      <c r="D38" s="1106"/>
      <c r="E38" s="1106"/>
      <c r="F38" s="1106"/>
      <c r="G38" s="1106"/>
    </row>
    <row r="39" spans="2:7" ht="31.5" customHeight="1">
      <c r="B39" s="1113"/>
      <c r="C39" s="1114"/>
      <c r="D39" s="1114"/>
      <c r="E39" s="1114"/>
      <c r="F39" s="1114"/>
      <c r="G39" s="1114"/>
    </row>
    <row r="40" spans="2:7">
      <c r="B40" s="138"/>
      <c r="C40" s="139"/>
      <c r="D40" s="139"/>
      <c r="E40" s="139"/>
    </row>
    <row r="41" spans="2:7">
      <c r="B41" s="138"/>
      <c r="C41" s="138">
        <v>0</v>
      </c>
      <c r="D41" s="138">
        <v>0</v>
      </c>
      <c r="E41" s="138">
        <v>0</v>
      </c>
      <c r="F41" s="23">
        <v>0</v>
      </c>
      <c r="G41" s="23">
        <f>+C41+D41+E41+F41</f>
        <v>0</v>
      </c>
    </row>
    <row r="42" spans="2:7" ht="15" customHeight="1">
      <c r="B42" s="138"/>
      <c r="C42" s="138"/>
      <c r="D42" s="138"/>
      <c r="E42" s="138"/>
    </row>
    <row r="43" spans="2:7">
      <c r="B43" s="138"/>
      <c r="C43" s="138"/>
      <c r="D43" s="138"/>
      <c r="E43" s="138"/>
      <c r="F43" s="138"/>
    </row>
    <row r="45" spans="2:7">
      <c r="C45" s="39"/>
      <c r="D45" s="39"/>
      <c r="E45" s="39"/>
      <c r="F45" s="39"/>
    </row>
    <row r="46" spans="2:7">
      <c r="G46" s="66"/>
    </row>
  </sheetData>
  <sheetProtection algorithmName="SHA-512" hashValue="0cyHXpyti4v3QrNmVPdxz5QbuL2ou2ApLLxG0kpC9irZ6rQqVYio1LfJ2UROGncoFg0q+8XBmMIz6HK73KfyCQ==" saltValue="xE06mEN2LpjKGOlT4/ZOvQ==" spinCount="100000" sheet="1" objects="1" scenarios="1"/>
  <mergeCells count="6">
    <mergeCell ref="B39:G39"/>
    <mergeCell ref="B2:G2"/>
    <mergeCell ref="B3:B4"/>
    <mergeCell ref="C3:F3"/>
    <mergeCell ref="G3:G4"/>
    <mergeCell ref="B38:G38"/>
  </mergeCells>
  <printOptions horizontalCentered="1"/>
  <pageMargins left="0.19685039370078741" right="0.19685039370078741" top="0.39370078740157483" bottom="0.39370078740157483" header="0.39370078740157483" footer="0.39370078740157483"/>
  <pageSetup paperSize="12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3" tint="-0.499984740745262"/>
  </sheetPr>
  <dimension ref="B1:D15"/>
  <sheetViews>
    <sheetView showZeros="0" workbookViewId="0"/>
  </sheetViews>
  <sheetFormatPr baseColWidth="10" defaultRowHeight="12.75"/>
  <cols>
    <col min="1" max="1" width="11.42578125" style="143"/>
    <col min="2" max="2" width="15.42578125" style="143" customWidth="1"/>
    <col min="3" max="4" width="17.7109375" style="143" customWidth="1"/>
    <col min="5" max="16384" width="11.42578125" style="143"/>
  </cols>
  <sheetData>
    <row r="1" spans="2:4" ht="26.25">
      <c r="B1" s="664" t="s">
        <v>465</v>
      </c>
    </row>
    <row r="3" spans="2:4" ht="20.25">
      <c r="B3" s="142" t="s">
        <v>114</v>
      </c>
    </row>
    <row r="5" spans="2:4" ht="30" customHeight="1">
      <c r="B5" s="144" t="s">
        <v>115</v>
      </c>
      <c r="C5" s="145" t="s">
        <v>116</v>
      </c>
      <c r="D5" s="146" t="s">
        <v>13</v>
      </c>
    </row>
    <row r="6" spans="2:4" ht="30" customHeight="1">
      <c r="B6" s="147" t="s">
        <v>117</v>
      </c>
      <c r="C6" s="148">
        <f>+'2.2'!G14</f>
        <v>92.362467866253382</v>
      </c>
      <c r="D6" s="149">
        <f>+'2.6'!G14</f>
        <v>90.97213771439155</v>
      </c>
    </row>
    <row r="7" spans="2:4" ht="30" customHeight="1">
      <c r="B7" s="147" t="s">
        <v>118</v>
      </c>
      <c r="C7" s="148">
        <f>+'2.3'!G14</f>
        <v>95.110329703352662</v>
      </c>
      <c r="D7" s="149">
        <f>+'2.7'!G14</f>
        <v>96.270974698380058</v>
      </c>
    </row>
    <row r="8" spans="2:4" ht="30" customHeight="1">
      <c r="B8" s="147" t="s">
        <v>119</v>
      </c>
      <c r="C8" s="148">
        <f>+'2.4'!G14</f>
        <v>82.914801686723123</v>
      </c>
      <c r="D8" s="149">
        <f>+'2.8'!G14</f>
        <v>72.753738852926503</v>
      </c>
    </row>
    <row r="9" spans="2:4" ht="30" customHeight="1"/>
    <row r="11" spans="2:4" ht="20.25">
      <c r="B11" s="142" t="s">
        <v>14</v>
      </c>
    </row>
    <row r="13" spans="2:4" ht="30" customHeight="1">
      <c r="B13" s="1115" t="s">
        <v>120</v>
      </c>
      <c r="C13" s="1115"/>
      <c r="D13" s="150">
        <f>+resumen!N41/1000</f>
        <v>111.25351000000001</v>
      </c>
    </row>
    <row r="14" spans="2:4" ht="30" customHeight="1">
      <c r="B14" s="1115" t="s">
        <v>121</v>
      </c>
      <c r="C14" s="1115"/>
      <c r="D14" s="150">
        <f>+resumen!L41/1000</f>
        <v>210.98821852799739</v>
      </c>
    </row>
    <row r="15" spans="2:4" ht="30" customHeight="1">
      <c r="B15" s="1115" t="s">
        <v>115</v>
      </c>
      <c r="C15" s="1115"/>
      <c r="D15" s="150">
        <f>+D13/D14*100</f>
        <v>52.729726226508269</v>
      </c>
    </row>
  </sheetData>
  <sheetProtection algorithmName="SHA-512" hashValue="1fCA7o5c/csc5isUh6MjyvQ4TRpd7MNGfWqcHFSNzipTkU0IAJUf0XgqoreCaHiSoE+2DwYeVez5ma2F7ShxlA==" saltValue="0M2uYicoEhU0BY05hC15xg==" spinCount="100000" sheet="1" objects="1" scenarios="1"/>
  <mergeCells count="3">
    <mergeCell ref="B13:C13"/>
    <mergeCell ref="B14:C14"/>
    <mergeCell ref="B15:C15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O26"/>
  <sheetViews>
    <sheetView workbookViewId="0"/>
  </sheetViews>
  <sheetFormatPr baseColWidth="10" defaultRowHeight="15"/>
  <cols>
    <col min="1" max="1" width="2.5703125" style="769" customWidth="1"/>
    <col min="2" max="7" width="16.28515625" style="769" customWidth="1"/>
    <col min="8" max="8" width="6.28515625" style="769" customWidth="1"/>
    <col min="9" max="12" width="11.42578125" style="769"/>
    <col min="13" max="13" width="17.7109375" style="769" bestFit="1" customWidth="1"/>
    <col min="14" max="16384" width="11.42578125" style="769"/>
  </cols>
  <sheetData>
    <row r="1" spans="2:15" ht="27.75" customHeight="1">
      <c r="B1" s="1110" t="s">
        <v>527</v>
      </c>
      <c r="C1" s="1111"/>
      <c r="D1" s="1111"/>
      <c r="E1" s="1111"/>
      <c r="F1" s="1111"/>
      <c r="G1" s="1111"/>
      <c r="I1" s="1016"/>
      <c r="J1" s="1016"/>
      <c r="K1" s="1016"/>
      <c r="L1" s="1016"/>
      <c r="M1" s="1016"/>
      <c r="N1" s="1016"/>
      <c r="O1" s="1016"/>
    </row>
    <row r="2" spans="2:15">
      <c r="B2" s="956"/>
      <c r="C2" s="957"/>
      <c r="D2" s="957"/>
      <c r="E2" s="957"/>
      <c r="F2" s="957"/>
      <c r="G2" s="958"/>
      <c r="I2" s="1016"/>
      <c r="J2" s="1016"/>
      <c r="K2" s="1016"/>
      <c r="L2" s="1016"/>
      <c r="M2" s="1016"/>
      <c r="N2" s="1016"/>
      <c r="O2" s="1016"/>
    </row>
    <row r="3" spans="2:15">
      <c r="B3" s="959"/>
      <c r="C3" s="960"/>
      <c r="D3" s="960"/>
      <c r="E3" s="960"/>
      <c r="F3" s="960"/>
      <c r="G3" s="961"/>
      <c r="I3" s="1016"/>
      <c r="J3" s="1016"/>
      <c r="K3" s="1016"/>
      <c r="L3" s="1016"/>
      <c r="M3" s="1016"/>
      <c r="N3" s="1016"/>
      <c r="O3" s="1016"/>
    </row>
    <row r="4" spans="2:15">
      <c r="B4" s="959"/>
      <c r="C4" s="960"/>
      <c r="D4" s="960"/>
      <c r="E4" s="960"/>
      <c r="F4" s="960"/>
      <c r="G4" s="961"/>
      <c r="I4" s="1016"/>
      <c r="J4" s="1016"/>
      <c r="K4" s="1016"/>
      <c r="L4" s="1016"/>
      <c r="M4" s="1016"/>
      <c r="N4" s="1016"/>
      <c r="O4" s="1016"/>
    </row>
    <row r="5" spans="2:15" ht="18.75">
      <c r="B5" s="959"/>
      <c r="C5" s="960"/>
      <c r="D5" s="960"/>
      <c r="E5" s="960"/>
      <c r="F5" s="960"/>
      <c r="G5" s="961"/>
      <c r="I5" s="1016"/>
      <c r="J5" s="1016"/>
      <c r="K5" s="1017" t="s">
        <v>457</v>
      </c>
      <c r="L5" s="1018"/>
      <c r="M5" s="1018"/>
      <c r="N5" s="1016"/>
      <c r="O5" s="1016"/>
    </row>
    <row r="6" spans="2:15">
      <c r="B6" s="959"/>
      <c r="C6" s="960"/>
      <c r="D6" s="960"/>
      <c r="E6" s="960"/>
      <c r="F6" s="960"/>
      <c r="G6" s="961"/>
      <c r="I6" s="1016"/>
      <c r="J6" s="1016"/>
      <c r="K6" s="1019"/>
      <c r="L6" s="1018"/>
      <c r="M6" s="1018"/>
      <c r="N6" s="1016"/>
      <c r="O6" s="1016"/>
    </row>
    <row r="7" spans="2:15" ht="15.75">
      <c r="B7" s="959"/>
      <c r="C7" s="960"/>
      <c r="D7" s="960"/>
      <c r="E7" s="960"/>
      <c r="F7" s="960"/>
      <c r="G7" s="961"/>
      <c r="I7" s="1016"/>
      <c r="J7" s="1016"/>
      <c r="K7" s="1020"/>
      <c r="L7" s="1021" t="s">
        <v>116</v>
      </c>
      <c r="M7" s="1021" t="s">
        <v>13</v>
      </c>
      <c r="N7" s="1016"/>
      <c r="O7" s="1016"/>
    </row>
    <row r="8" spans="2:15" ht="25.5">
      <c r="B8" s="959"/>
      <c r="C8" s="960"/>
      <c r="D8" s="960"/>
      <c r="E8" s="960"/>
      <c r="F8" s="960"/>
      <c r="G8" s="961"/>
      <c r="I8" s="1016"/>
      <c r="J8" s="1016"/>
      <c r="K8" s="1022" t="s">
        <v>122</v>
      </c>
      <c r="L8" s="1023">
        <f>+'2.1'!E38/1000000</f>
        <v>107.64547269350555</v>
      </c>
      <c r="M8" s="1023">
        <f>+'2.1'!G38/1000000</f>
        <v>106.02508781364372</v>
      </c>
      <c r="N8" s="1016"/>
      <c r="O8" s="1016"/>
    </row>
    <row r="9" spans="2:15">
      <c r="B9" s="959"/>
      <c r="C9" s="960"/>
      <c r="D9" s="960"/>
      <c r="E9" s="960"/>
      <c r="F9" s="960"/>
      <c r="G9" s="961"/>
      <c r="I9" s="1016"/>
      <c r="J9" s="1016"/>
      <c r="K9" s="1022" t="s">
        <v>123</v>
      </c>
      <c r="L9" s="1023">
        <f>+'2.1'!I38/1000000</f>
        <v>8.9012969850428032</v>
      </c>
      <c r="M9" s="1023">
        <f>+'2.1'!K38/1000000</f>
        <v>10.521681864904638</v>
      </c>
      <c r="N9" s="1016"/>
      <c r="O9" s="1016"/>
    </row>
    <row r="10" spans="2:15">
      <c r="B10" s="959"/>
      <c r="C10" s="960"/>
      <c r="D10" s="960"/>
      <c r="E10" s="960"/>
      <c r="F10" s="960"/>
      <c r="G10" s="961"/>
      <c r="I10" s="1016"/>
      <c r="J10" s="1016"/>
      <c r="K10" s="1022"/>
      <c r="L10" s="1023">
        <f>+'2.1'!F38</f>
        <v>92.362467866253368</v>
      </c>
      <c r="M10" s="1023">
        <f>+'2.1'!H38</f>
        <v>90.972137714391536</v>
      </c>
      <c r="N10" s="1016"/>
      <c r="O10" s="1016"/>
    </row>
    <row r="11" spans="2:15">
      <c r="B11" s="959"/>
      <c r="C11" s="960"/>
      <c r="D11" s="960"/>
      <c r="E11" s="960"/>
      <c r="F11" s="960"/>
      <c r="G11" s="961"/>
      <c r="I11" s="1016"/>
      <c r="J11" s="1016"/>
      <c r="K11" s="1016"/>
      <c r="L11" s="1016"/>
      <c r="M11" s="1016"/>
      <c r="N11" s="1016"/>
      <c r="O11" s="1016"/>
    </row>
    <row r="12" spans="2:15">
      <c r="B12" s="959"/>
      <c r="C12" s="960"/>
      <c r="D12" s="960"/>
      <c r="E12" s="960"/>
      <c r="F12" s="960"/>
      <c r="G12" s="961"/>
      <c r="I12" s="1016"/>
      <c r="J12" s="1016"/>
      <c r="K12" s="1016"/>
      <c r="L12" s="1016"/>
      <c r="M12" s="1016"/>
      <c r="N12" s="1016"/>
      <c r="O12" s="1016"/>
    </row>
    <row r="13" spans="2:15">
      <c r="B13" s="959"/>
      <c r="C13" s="960"/>
      <c r="D13" s="960"/>
      <c r="E13" s="960"/>
      <c r="F13" s="960"/>
      <c r="G13" s="961"/>
      <c r="I13" s="1016"/>
      <c r="J13" s="1016"/>
      <c r="K13" s="1016"/>
      <c r="L13" s="1016"/>
      <c r="M13" s="1016"/>
      <c r="N13" s="1016"/>
      <c r="O13" s="1016"/>
    </row>
    <row r="14" spans="2:15">
      <c r="B14" s="959"/>
      <c r="C14" s="960"/>
      <c r="D14" s="960"/>
      <c r="E14" s="960"/>
      <c r="F14" s="960"/>
      <c r="G14" s="961"/>
      <c r="I14" s="1016"/>
      <c r="J14" s="1016"/>
      <c r="K14" s="1016"/>
      <c r="L14" s="1016"/>
      <c r="M14" s="1016"/>
      <c r="N14" s="1016"/>
      <c r="O14" s="1016"/>
    </row>
    <row r="15" spans="2:15">
      <c r="B15" s="959"/>
      <c r="C15" s="960"/>
      <c r="D15" s="960"/>
      <c r="E15" s="960"/>
      <c r="F15" s="960"/>
      <c r="G15" s="961"/>
    </row>
    <row r="16" spans="2:15">
      <c r="B16" s="959"/>
      <c r="C16" s="960"/>
      <c r="D16" s="960"/>
      <c r="E16" s="960"/>
      <c r="F16" s="960"/>
      <c r="G16" s="961"/>
    </row>
    <row r="17" spans="2:7">
      <c r="B17" s="959"/>
      <c r="C17" s="960"/>
      <c r="D17" s="960"/>
      <c r="E17" s="960"/>
      <c r="F17" s="960"/>
      <c r="G17" s="961"/>
    </row>
    <row r="18" spans="2:7">
      <c r="B18" s="959"/>
      <c r="C18" s="960"/>
      <c r="D18" s="960"/>
      <c r="E18" s="960"/>
      <c r="F18" s="960"/>
      <c r="G18" s="961"/>
    </row>
    <row r="19" spans="2:7">
      <c r="B19" s="959"/>
      <c r="C19" s="960"/>
      <c r="D19" s="960"/>
      <c r="E19" s="960"/>
      <c r="F19" s="960"/>
      <c r="G19" s="961"/>
    </row>
    <row r="20" spans="2:7">
      <c r="B20" s="959"/>
      <c r="C20" s="960"/>
      <c r="D20" s="960"/>
      <c r="E20" s="960"/>
      <c r="F20" s="960"/>
      <c r="G20" s="961"/>
    </row>
    <row r="21" spans="2:7">
      <c r="B21" s="959"/>
      <c r="C21" s="960"/>
      <c r="D21" s="960"/>
      <c r="E21" s="960"/>
      <c r="F21" s="960"/>
      <c r="G21" s="961"/>
    </row>
    <row r="22" spans="2:7">
      <c r="B22" s="959"/>
      <c r="C22" s="960"/>
      <c r="D22" s="960"/>
      <c r="E22" s="960"/>
      <c r="F22" s="960"/>
      <c r="G22" s="961"/>
    </row>
    <row r="23" spans="2:7">
      <c r="B23" s="959"/>
      <c r="C23" s="960"/>
      <c r="D23" s="960"/>
      <c r="E23" s="960"/>
      <c r="F23" s="960"/>
      <c r="G23" s="961"/>
    </row>
    <row r="24" spans="2:7">
      <c r="B24" s="959"/>
      <c r="C24" s="960"/>
      <c r="D24" s="960"/>
      <c r="E24" s="960"/>
      <c r="F24" s="960"/>
      <c r="G24" s="961"/>
    </row>
    <row r="25" spans="2:7">
      <c r="B25" s="962"/>
      <c r="C25" s="963"/>
      <c r="D25" s="963"/>
      <c r="E25" s="963"/>
      <c r="F25" s="963"/>
      <c r="G25" s="964"/>
    </row>
    <row r="26" spans="2:7">
      <c r="B26" s="1116" t="s">
        <v>124</v>
      </c>
      <c r="C26" s="1116"/>
      <c r="D26" s="1116"/>
      <c r="E26" s="1116"/>
      <c r="F26" s="1116"/>
      <c r="G26" s="1116"/>
    </row>
  </sheetData>
  <sheetProtection algorithmName="SHA-512" hashValue="52eVmM8P9e62rwxTEHFRQ8I+t1BT7GIb2pf9WeXOGVp4ZkSYdb8XrQ3Q6qga867cpUIWuaIHBZYn4aGuOrlJsw==" saltValue="8G3Sfx9I4eAflD0RFqRwaw==" spinCount="100000" sheet="1" objects="1" scenarios="1"/>
  <mergeCells count="2">
    <mergeCell ref="B1:G1"/>
    <mergeCell ref="B26:G26"/>
  </mergeCells>
  <pageMargins left="0.70866141732283472" right="0.70866141732283472" top="0.74803149606299213" bottom="0.74803149606299213" header="0.31496062992125984" footer="0.31496062992125984"/>
  <pageSetup paperSize="125" scale="8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N42"/>
  <sheetViews>
    <sheetView zoomScale="90" zoomScaleNormal="90" workbookViewId="0"/>
  </sheetViews>
  <sheetFormatPr baseColWidth="10" defaultRowHeight="15"/>
  <cols>
    <col min="1" max="1" width="1.7109375" customWidth="1"/>
    <col min="2" max="2" width="24.140625" customWidth="1"/>
    <col min="3" max="12" width="14.85546875" customWidth="1"/>
    <col min="13" max="13" width="8.140625" customWidth="1"/>
  </cols>
  <sheetData>
    <row r="1" spans="2:14" ht="15.75" thickBot="1"/>
    <row r="2" spans="2:14" ht="33" customHeight="1" thickBot="1">
      <c r="B2" s="1117" t="s">
        <v>528</v>
      </c>
      <c r="C2" s="1118"/>
      <c r="D2" s="1118"/>
      <c r="E2" s="1118"/>
      <c r="F2" s="1118"/>
      <c r="G2" s="1118"/>
      <c r="H2" s="1118"/>
      <c r="I2" s="1118"/>
      <c r="J2" s="1118"/>
      <c r="K2" s="1118"/>
      <c r="L2" s="1119"/>
    </row>
    <row r="3" spans="2:14" ht="15.75" thickBot="1">
      <c r="B3" s="1121" t="s">
        <v>24</v>
      </c>
      <c r="C3" s="1121" t="s">
        <v>125</v>
      </c>
      <c r="D3" s="1124" t="s">
        <v>126</v>
      </c>
      <c r="E3" s="1127" t="s">
        <v>127</v>
      </c>
      <c r="F3" s="1128"/>
      <c r="G3" s="1128"/>
      <c r="H3" s="1129"/>
      <c r="I3" s="1127" t="s">
        <v>128</v>
      </c>
      <c r="J3" s="1128"/>
      <c r="K3" s="1128"/>
      <c r="L3" s="1129"/>
    </row>
    <row r="4" spans="2:14" ht="15.75" thickBot="1">
      <c r="B4" s="1122"/>
      <c r="C4" s="1122"/>
      <c r="D4" s="1125"/>
      <c r="E4" s="1130" t="s">
        <v>12</v>
      </c>
      <c r="F4" s="1131"/>
      <c r="G4" s="1132" t="s">
        <v>13</v>
      </c>
      <c r="H4" s="1133"/>
      <c r="I4" s="1130" t="s">
        <v>12</v>
      </c>
      <c r="J4" s="1131"/>
      <c r="K4" s="1132" t="s">
        <v>13</v>
      </c>
      <c r="L4" s="1133"/>
    </row>
    <row r="5" spans="2:14" ht="15.75" thickBot="1">
      <c r="B5" s="1123"/>
      <c r="C5" s="1123"/>
      <c r="D5" s="1126"/>
      <c r="E5" s="152" t="s">
        <v>129</v>
      </c>
      <c r="F5" s="153" t="s">
        <v>84</v>
      </c>
      <c r="G5" s="154" t="s">
        <v>129</v>
      </c>
      <c r="H5" s="155" t="s">
        <v>84</v>
      </c>
      <c r="I5" s="156" t="s">
        <v>129</v>
      </c>
      <c r="J5" s="157" t="s">
        <v>84</v>
      </c>
      <c r="K5" s="158" t="s">
        <v>129</v>
      </c>
      <c r="L5" s="155" t="s">
        <v>84</v>
      </c>
    </row>
    <row r="6" spans="2:14" ht="15.75" thickBot="1">
      <c r="B6" s="159" t="s">
        <v>27</v>
      </c>
      <c r="C6" s="160">
        <v>1269646.9498942913</v>
      </c>
      <c r="D6" s="160">
        <v>1261815.8267877351</v>
      </c>
      <c r="E6" s="161">
        <v>1247830.8282699832</v>
      </c>
      <c r="F6" s="162">
        <f>+E6/$D6*100</f>
        <v>98.891676723269967</v>
      </c>
      <c r="G6" s="161">
        <v>1231913.5962116129</v>
      </c>
      <c r="H6" s="162">
        <f>+G6/$D6*100</f>
        <v>97.630222260546091</v>
      </c>
      <c r="I6" s="161">
        <f>+D6-E6</f>
        <v>13984.998517751927</v>
      </c>
      <c r="J6" s="163">
        <f>+I6/$D6*100</f>
        <v>1.1083232767300286</v>
      </c>
      <c r="K6" s="161">
        <f>+D6-G6</f>
        <v>29902.23057612218</v>
      </c>
      <c r="L6" s="163">
        <f>+K6/$D6*100</f>
        <v>2.3697777394539199</v>
      </c>
      <c r="N6" s="977"/>
    </row>
    <row r="7" spans="2:14" ht="15.75" thickBot="1">
      <c r="B7" s="164" t="s">
        <v>28</v>
      </c>
      <c r="C7" s="165">
        <v>3396538.0699573173</v>
      </c>
      <c r="D7" s="165">
        <v>3309611.2317144759</v>
      </c>
      <c r="E7" s="166">
        <v>3090325.7899640645</v>
      </c>
      <c r="F7" s="167">
        <f t="shared" ref="F7:F37" si="0">+E7/$D7*100</f>
        <v>93.374283974833645</v>
      </c>
      <c r="G7" s="168">
        <v>3009067.199706912</v>
      </c>
      <c r="H7" s="169">
        <f t="shared" ref="H7:H37" si="1">+G7/$D7*100</f>
        <v>90.919053297632388</v>
      </c>
      <c r="I7" s="166">
        <f t="shared" ref="I7:I37" si="2">+D7-E7</f>
        <v>219285.44175041141</v>
      </c>
      <c r="J7" s="170">
        <f t="shared" ref="J7:J37" si="3">+I7/$D7*100</f>
        <v>6.6257160251663487</v>
      </c>
      <c r="K7" s="168">
        <f t="shared" ref="K7:K37" si="4">+D7-G7</f>
        <v>300544.03200756386</v>
      </c>
      <c r="L7" s="171">
        <f t="shared" ref="L7:L37" si="5">+K7/$D7*100</f>
        <v>9.0809467023676138</v>
      </c>
      <c r="N7" s="977"/>
    </row>
    <row r="8" spans="2:14" ht="15.75" thickBot="1">
      <c r="B8" s="159" t="s">
        <v>29</v>
      </c>
      <c r="C8" s="160">
        <v>738483.7056170227</v>
      </c>
      <c r="D8" s="160">
        <v>719402.15824775328</v>
      </c>
      <c r="E8" s="161">
        <v>645078.23129171086</v>
      </c>
      <c r="F8" s="162">
        <f t="shared" si="0"/>
        <v>89.668653881012389</v>
      </c>
      <c r="G8" s="161">
        <v>662396.70856137737</v>
      </c>
      <c r="H8" s="162">
        <f t="shared" si="1"/>
        <v>92.075996849213794</v>
      </c>
      <c r="I8" s="161">
        <f t="shared" si="2"/>
        <v>74323.926956042415</v>
      </c>
      <c r="J8" s="163">
        <f t="shared" si="3"/>
        <v>10.331346118987616</v>
      </c>
      <c r="K8" s="161">
        <f t="shared" si="4"/>
        <v>57005.449686375912</v>
      </c>
      <c r="L8" s="163">
        <f t="shared" si="5"/>
        <v>7.9240031507862021</v>
      </c>
      <c r="N8" s="977"/>
    </row>
    <row r="9" spans="2:14" ht="15.75" thickBot="1">
      <c r="B9" s="164" t="s">
        <v>30</v>
      </c>
      <c r="C9" s="165">
        <v>883139.6991942866</v>
      </c>
      <c r="D9" s="165">
        <v>874057.47253512766</v>
      </c>
      <c r="E9" s="166">
        <v>810568.82494562585</v>
      </c>
      <c r="F9" s="167">
        <f t="shared" si="0"/>
        <v>92.736330323295732</v>
      </c>
      <c r="G9" s="168">
        <v>732317.77473733004</v>
      </c>
      <c r="H9" s="169">
        <f t="shared" si="1"/>
        <v>83.783709624185931</v>
      </c>
      <c r="I9" s="166">
        <f t="shared" si="2"/>
        <v>63488.647589501808</v>
      </c>
      <c r="J9" s="170">
        <f t="shared" si="3"/>
        <v>7.2636696767042679</v>
      </c>
      <c r="K9" s="168">
        <f t="shared" si="4"/>
        <v>141739.69779779762</v>
      </c>
      <c r="L9" s="171">
        <f t="shared" si="5"/>
        <v>16.216290375814072</v>
      </c>
      <c r="N9" s="977"/>
    </row>
    <row r="10" spans="2:14" ht="15.75" thickBot="1">
      <c r="B10" s="159" t="s">
        <v>31</v>
      </c>
      <c r="C10" s="160">
        <v>5100185.3782601813</v>
      </c>
      <c r="D10" s="160">
        <v>5029612.2816109266</v>
      </c>
      <c r="E10" s="161">
        <v>3958081.8576670401</v>
      </c>
      <c r="F10" s="162">
        <f t="shared" si="0"/>
        <v>78.695566100361759</v>
      </c>
      <c r="G10" s="161">
        <v>4081144.3406211543</v>
      </c>
      <c r="H10" s="162">
        <f t="shared" si="1"/>
        <v>81.142324937102529</v>
      </c>
      <c r="I10" s="161">
        <f t="shared" si="2"/>
        <v>1071530.4239438865</v>
      </c>
      <c r="J10" s="163">
        <f t="shared" si="3"/>
        <v>21.304433899638241</v>
      </c>
      <c r="K10" s="161">
        <f t="shared" si="4"/>
        <v>948467.94098977232</v>
      </c>
      <c r="L10" s="163">
        <f t="shared" si="5"/>
        <v>18.857675062897471</v>
      </c>
      <c r="N10" s="977"/>
    </row>
    <row r="11" spans="2:14" ht="15.75" thickBot="1">
      <c r="B11" s="164" t="s">
        <v>32</v>
      </c>
      <c r="C11" s="165">
        <v>3580755.2979704286</v>
      </c>
      <c r="D11" s="165">
        <v>3460081.6059738854</v>
      </c>
      <c r="E11" s="166">
        <v>3301030.6309316563</v>
      </c>
      <c r="F11" s="167">
        <f t="shared" si="0"/>
        <v>95.40325942695614</v>
      </c>
      <c r="G11" s="168">
        <v>3234261.4858131432</v>
      </c>
      <c r="H11" s="169">
        <f t="shared" si="1"/>
        <v>93.473560861372164</v>
      </c>
      <c r="I11" s="166">
        <f t="shared" si="2"/>
        <v>159050.97504222905</v>
      </c>
      <c r="J11" s="170">
        <f t="shared" si="3"/>
        <v>4.5967405730438564</v>
      </c>
      <c r="K11" s="168">
        <f t="shared" si="4"/>
        <v>225820.1201607422</v>
      </c>
      <c r="L11" s="171">
        <f t="shared" si="5"/>
        <v>6.5264391386278344</v>
      </c>
      <c r="N11" s="977"/>
    </row>
    <row r="12" spans="2:14" ht="15.75" thickBot="1">
      <c r="B12" s="159" t="s">
        <v>33</v>
      </c>
      <c r="C12" s="160">
        <v>2912497.4268031153</v>
      </c>
      <c r="D12" s="160">
        <v>2865983.5757700321</v>
      </c>
      <c r="E12" s="161">
        <v>2794546.5125507363</v>
      </c>
      <c r="F12" s="162">
        <f t="shared" si="0"/>
        <v>97.507415470791656</v>
      </c>
      <c r="G12" s="161">
        <v>2731839.5215792488</v>
      </c>
      <c r="H12" s="162">
        <f t="shared" si="1"/>
        <v>95.319440930336057</v>
      </c>
      <c r="I12" s="161">
        <f t="shared" si="2"/>
        <v>71437.063219295815</v>
      </c>
      <c r="J12" s="163">
        <f t="shared" si="3"/>
        <v>2.4925845292083406</v>
      </c>
      <c r="K12" s="161">
        <f t="shared" si="4"/>
        <v>134144.0541907833</v>
      </c>
      <c r="L12" s="163">
        <f t="shared" si="5"/>
        <v>4.6805590696639454</v>
      </c>
      <c r="N12" s="977"/>
    </row>
    <row r="13" spans="2:14" ht="15.75" thickBot="1">
      <c r="B13" s="164" t="s">
        <v>34</v>
      </c>
      <c r="C13" s="165">
        <v>709386.0875954245</v>
      </c>
      <c r="D13" s="165">
        <v>696646.56878244563</v>
      </c>
      <c r="E13" s="166">
        <v>677051.06734764867</v>
      </c>
      <c r="F13" s="167">
        <f t="shared" si="0"/>
        <v>97.187167451489103</v>
      </c>
      <c r="G13" s="168">
        <v>681045.98837078828</v>
      </c>
      <c r="H13" s="169">
        <f t="shared" si="1"/>
        <v>97.760617634430744</v>
      </c>
      <c r="I13" s="166">
        <f t="shared" si="2"/>
        <v>19595.501434796955</v>
      </c>
      <c r="J13" s="170">
        <f t="shared" si="3"/>
        <v>2.8128325485108929</v>
      </c>
      <c r="K13" s="168">
        <f t="shared" si="4"/>
        <v>15600.580411657342</v>
      </c>
      <c r="L13" s="171">
        <f t="shared" si="5"/>
        <v>2.2393823655692495</v>
      </c>
      <c r="N13" s="977"/>
    </row>
    <row r="14" spans="2:14" ht="15.75" thickBot="1">
      <c r="B14" s="159" t="s">
        <v>35</v>
      </c>
      <c r="C14" s="160">
        <v>8778786.2341072336</v>
      </c>
      <c r="D14" s="160">
        <v>8518819.0773027092</v>
      </c>
      <c r="E14" s="161">
        <v>8469165.7540901639</v>
      </c>
      <c r="F14" s="162">
        <f t="shared" si="0"/>
        <v>99.417133727551033</v>
      </c>
      <c r="G14" s="161">
        <v>8509526.1102233604</v>
      </c>
      <c r="H14" s="162">
        <f t="shared" si="1"/>
        <v>99.890912496262445</v>
      </c>
      <c r="I14" s="161">
        <f t="shared" si="2"/>
        <v>49653.323212545365</v>
      </c>
      <c r="J14" s="163">
        <f t="shared" si="3"/>
        <v>0.58286627244896205</v>
      </c>
      <c r="K14" s="161">
        <f t="shared" si="4"/>
        <v>9292.9670793488622</v>
      </c>
      <c r="L14" s="163">
        <f t="shared" si="5"/>
        <v>0.10908750373756346</v>
      </c>
      <c r="N14" s="977"/>
    </row>
    <row r="15" spans="2:14" ht="15.75" thickBot="1">
      <c r="B15" s="164" t="s">
        <v>36</v>
      </c>
      <c r="C15" s="165">
        <v>1718566.1850981743</v>
      </c>
      <c r="D15" s="165">
        <v>1684055.6024441586</v>
      </c>
      <c r="E15" s="166">
        <v>1642004.4122746983</v>
      </c>
      <c r="F15" s="167">
        <f t="shared" si="0"/>
        <v>97.502980892766885</v>
      </c>
      <c r="G15" s="168">
        <v>1542388.4325718721</v>
      </c>
      <c r="H15" s="169">
        <f t="shared" si="1"/>
        <v>91.587737978088285</v>
      </c>
      <c r="I15" s="166">
        <f t="shared" si="2"/>
        <v>42051.190169460373</v>
      </c>
      <c r="J15" s="170">
        <f t="shared" si="3"/>
        <v>2.4970191072331143</v>
      </c>
      <c r="K15" s="168">
        <f t="shared" si="4"/>
        <v>141667.1698722865</v>
      </c>
      <c r="L15" s="171">
        <f t="shared" si="5"/>
        <v>8.4122620219117152</v>
      </c>
      <c r="N15" s="977"/>
    </row>
    <row r="16" spans="2:14" ht="15.75" thickBot="1">
      <c r="B16" s="159" t="s">
        <v>37</v>
      </c>
      <c r="C16" s="160">
        <v>5724560.5477119582</v>
      </c>
      <c r="D16" s="160">
        <v>5681122.1552438941</v>
      </c>
      <c r="E16" s="161">
        <v>5515300.5089895576</v>
      </c>
      <c r="F16" s="162">
        <f t="shared" si="0"/>
        <v>97.081181468677329</v>
      </c>
      <c r="G16" s="161">
        <v>5249205.5551918726</v>
      </c>
      <c r="H16" s="162">
        <f t="shared" si="1"/>
        <v>92.397336507659048</v>
      </c>
      <c r="I16" s="161">
        <f t="shared" si="2"/>
        <v>165821.64625433646</v>
      </c>
      <c r="J16" s="163">
        <f t="shared" si="3"/>
        <v>2.9188185313226667</v>
      </c>
      <c r="K16" s="161">
        <f t="shared" si="4"/>
        <v>431916.60005202144</v>
      </c>
      <c r="L16" s="163">
        <f t="shared" si="5"/>
        <v>7.6026634923409597</v>
      </c>
      <c r="N16" s="977"/>
    </row>
    <row r="17" spans="2:14" ht="15.75" thickBot="1">
      <c r="B17" s="164" t="s">
        <v>38</v>
      </c>
      <c r="C17" s="165">
        <v>3503132.1772834226</v>
      </c>
      <c r="D17" s="165">
        <v>3477053.8162282156</v>
      </c>
      <c r="E17" s="166">
        <v>2644448.9845886691</v>
      </c>
      <c r="F17" s="167">
        <f t="shared" si="0"/>
        <v>76.054301266388606</v>
      </c>
      <c r="G17" s="168">
        <v>2783573.7922091526</v>
      </c>
      <c r="H17" s="169">
        <f t="shared" si="1"/>
        <v>80.055528022533579</v>
      </c>
      <c r="I17" s="166">
        <f t="shared" si="2"/>
        <v>832604.83163954644</v>
      </c>
      <c r="J17" s="170">
        <f t="shared" si="3"/>
        <v>23.945698733611394</v>
      </c>
      <c r="K17" s="168">
        <f t="shared" si="4"/>
        <v>693480.02401906298</v>
      </c>
      <c r="L17" s="171">
        <f t="shared" si="5"/>
        <v>19.944471977466414</v>
      </c>
      <c r="N17" s="977"/>
    </row>
    <row r="18" spans="2:14" ht="15.75" thickBot="1">
      <c r="B18" s="159" t="s">
        <v>39</v>
      </c>
      <c r="C18" s="160">
        <v>2836790.9732657289</v>
      </c>
      <c r="D18" s="160">
        <v>2809590.9619562905</v>
      </c>
      <c r="E18" s="161">
        <v>2582273.0465576309</v>
      </c>
      <c r="F18" s="162">
        <f t="shared" si="0"/>
        <v>91.909216733798843</v>
      </c>
      <c r="G18" s="161">
        <v>2419221.9373256876</v>
      </c>
      <c r="H18" s="162">
        <f t="shared" si="1"/>
        <v>86.105841387004148</v>
      </c>
      <c r="I18" s="161">
        <f t="shared" si="2"/>
        <v>227317.91539865965</v>
      </c>
      <c r="J18" s="163">
        <f t="shared" si="3"/>
        <v>8.0907832662011572</v>
      </c>
      <c r="K18" s="161">
        <f t="shared" si="4"/>
        <v>390369.02463060291</v>
      </c>
      <c r="L18" s="163">
        <f t="shared" si="5"/>
        <v>13.894158612995849</v>
      </c>
      <c r="N18" s="977"/>
    </row>
    <row r="19" spans="2:14" ht="15.75" thickBot="1">
      <c r="B19" s="164" t="s">
        <v>40</v>
      </c>
      <c r="C19" s="165">
        <v>7805165.6312582875</v>
      </c>
      <c r="D19" s="165">
        <v>7677034.7535079066</v>
      </c>
      <c r="E19" s="166">
        <v>7335749.1372013222</v>
      </c>
      <c r="F19" s="167">
        <f t="shared" si="0"/>
        <v>95.554460449060244</v>
      </c>
      <c r="G19" s="168">
        <v>7460328.5271309577</v>
      </c>
      <c r="H19" s="169">
        <f t="shared" si="1"/>
        <v>97.177214467110133</v>
      </c>
      <c r="I19" s="166">
        <f t="shared" si="2"/>
        <v>341285.61630658433</v>
      </c>
      <c r="J19" s="170">
        <f t="shared" si="3"/>
        <v>4.4455395509397553</v>
      </c>
      <c r="K19" s="168">
        <f t="shared" si="4"/>
        <v>216706.22637694888</v>
      </c>
      <c r="L19" s="171">
        <f t="shared" si="5"/>
        <v>2.8227855328898728</v>
      </c>
      <c r="N19" s="977"/>
    </row>
    <row r="20" spans="2:14" ht="15.75" thickBot="1">
      <c r="B20" s="159" t="s">
        <v>41</v>
      </c>
      <c r="C20" s="160">
        <v>16317687.497241419</v>
      </c>
      <c r="D20" s="160">
        <v>16078610.126899187</v>
      </c>
      <c r="E20" s="161">
        <v>15004302.467763748</v>
      </c>
      <c r="F20" s="162">
        <f t="shared" si="0"/>
        <v>93.318404696322958</v>
      </c>
      <c r="G20" s="161">
        <v>14927028.46485246</v>
      </c>
      <c r="H20" s="162">
        <f t="shared" si="1"/>
        <v>92.83780343600624</v>
      </c>
      <c r="I20" s="161">
        <f t="shared" si="2"/>
        <v>1074307.6591354385</v>
      </c>
      <c r="J20" s="163">
        <f t="shared" si="3"/>
        <v>6.6815953036770486</v>
      </c>
      <c r="K20" s="161">
        <f t="shared" si="4"/>
        <v>1151581.6620467268</v>
      </c>
      <c r="L20" s="163">
        <f t="shared" si="5"/>
        <v>7.1621965639937626</v>
      </c>
      <c r="N20" s="977"/>
    </row>
    <row r="21" spans="2:14" ht="15.75" thickBot="1">
      <c r="B21" s="164" t="s">
        <v>42</v>
      </c>
      <c r="C21" s="165">
        <v>4514360.1883108523</v>
      </c>
      <c r="D21" s="165">
        <v>4449299.3799728872</v>
      </c>
      <c r="E21" s="166">
        <v>4258305.8982941937</v>
      </c>
      <c r="F21" s="167">
        <f t="shared" si="0"/>
        <v>95.707335799016121</v>
      </c>
      <c r="G21" s="168">
        <v>4021259.911445274</v>
      </c>
      <c r="H21" s="169">
        <f t="shared" si="1"/>
        <v>90.379620880215498</v>
      </c>
      <c r="I21" s="166">
        <f t="shared" si="2"/>
        <v>190993.48167869356</v>
      </c>
      <c r="J21" s="170">
        <f t="shared" si="3"/>
        <v>4.2926642009838725</v>
      </c>
      <c r="K21" s="168">
        <f t="shared" si="4"/>
        <v>428039.46852761321</v>
      </c>
      <c r="L21" s="171">
        <f t="shared" si="5"/>
        <v>9.6203791197845074</v>
      </c>
      <c r="N21" s="977"/>
    </row>
    <row r="22" spans="2:14" ht="15.75" thickBot="1">
      <c r="B22" s="159" t="s">
        <v>43</v>
      </c>
      <c r="C22" s="160">
        <v>1883065.5826651612</v>
      </c>
      <c r="D22" s="160">
        <v>1847585.4025299693</v>
      </c>
      <c r="E22" s="161">
        <v>1737108.0483563941</v>
      </c>
      <c r="F22" s="162">
        <f t="shared" si="0"/>
        <v>94.020446685587871</v>
      </c>
      <c r="G22" s="161">
        <v>1806689.6775821869</v>
      </c>
      <c r="H22" s="162">
        <f t="shared" si="1"/>
        <v>97.786531280676797</v>
      </c>
      <c r="I22" s="161">
        <f t="shared" si="2"/>
        <v>110477.3541735753</v>
      </c>
      <c r="J22" s="163">
        <f t="shared" si="3"/>
        <v>5.9795533144121196</v>
      </c>
      <c r="K22" s="161">
        <f t="shared" si="4"/>
        <v>40895.724947782466</v>
      </c>
      <c r="L22" s="163">
        <f t="shared" si="5"/>
        <v>2.2134687193231981</v>
      </c>
      <c r="N22" s="977"/>
    </row>
    <row r="23" spans="2:14" ht="15.75" thickBot="1">
      <c r="B23" s="164" t="s">
        <v>44</v>
      </c>
      <c r="C23" s="165">
        <v>1189063.018338826</v>
      </c>
      <c r="D23" s="165">
        <v>1172970.3553828727</v>
      </c>
      <c r="E23" s="166">
        <v>1109521.4726325327</v>
      </c>
      <c r="F23" s="167">
        <f t="shared" si="0"/>
        <v>94.590751380956291</v>
      </c>
      <c r="G23" s="168">
        <v>1089278.8658159736</v>
      </c>
      <c r="H23" s="169">
        <f t="shared" si="1"/>
        <v>92.864995335744766</v>
      </c>
      <c r="I23" s="166">
        <f t="shared" si="2"/>
        <v>63448.882750340039</v>
      </c>
      <c r="J23" s="170">
        <f t="shared" si="3"/>
        <v>5.4092486190437015</v>
      </c>
      <c r="K23" s="168">
        <f t="shared" si="4"/>
        <v>83691.489566899138</v>
      </c>
      <c r="L23" s="171">
        <f t="shared" si="5"/>
        <v>7.1350046642552316</v>
      </c>
      <c r="N23" s="977"/>
    </row>
    <row r="24" spans="2:14" ht="15.75" thickBot="1">
      <c r="B24" s="159" t="s">
        <v>45</v>
      </c>
      <c r="C24" s="160">
        <v>4983999.5118319523</v>
      </c>
      <c r="D24" s="160">
        <v>4907945.5740215816</v>
      </c>
      <c r="E24" s="161">
        <v>4762641.4506217716</v>
      </c>
      <c r="F24" s="162">
        <f t="shared" si="0"/>
        <v>97.039410457831394</v>
      </c>
      <c r="G24" s="161">
        <v>4742253.8105444536</v>
      </c>
      <c r="H24" s="162">
        <f t="shared" si="1"/>
        <v>96.624009761759439</v>
      </c>
      <c r="I24" s="161">
        <f t="shared" si="2"/>
        <v>145304.12339980993</v>
      </c>
      <c r="J24" s="163">
        <f t="shared" si="3"/>
        <v>2.9605895421686066</v>
      </c>
      <c r="K24" s="161">
        <f t="shared" si="4"/>
        <v>165691.763477128</v>
      </c>
      <c r="L24" s="163">
        <f t="shared" si="5"/>
        <v>3.375990238240556</v>
      </c>
      <c r="N24" s="977"/>
    </row>
    <row r="25" spans="2:14" ht="15.75" thickBot="1">
      <c r="B25" s="164" t="s">
        <v>46</v>
      </c>
      <c r="C25" s="165">
        <v>3930007.9782121805</v>
      </c>
      <c r="D25" s="165">
        <v>3898688.5405818587</v>
      </c>
      <c r="E25" s="166">
        <v>3154380.92807208</v>
      </c>
      <c r="F25" s="167">
        <f t="shared" si="0"/>
        <v>80.908769583355976</v>
      </c>
      <c r="G25" s="168">
        <v>2909485.9285544744</v>
      </c>
      <c r="H25" s="169">
        <f t="shared" si="1"/>
        <v>74.627298340694054</v>
      </c>
      <c r="I25" s="166">
        <f t="shared" si="2"/>
        <v>744307.6125097787</v>
      </c>
      <c r="J25" s="170">
        <f t="shared" si="3"/>
        <v>19.09123041664402</v>
      </c>
      <c r="K25" s="168">
        <f t="shared" si="4"/>
        <v>989202.61202738434</v>
      </c>
      <c r="L25" s="171">
        <f t="shared" si="5"/>
        <v>25.372701659305953</v>
      </c>
      <c r="N25" s="977"/>
    </row>
    <row r="26" spans="2:14" ht="15.75" thickBot="1">
      <c r="B26" s="159" t="s">
        <v>47</v>
      </c>
      <c r="C26" s="160">
        <v>6075873.4840723509</v>
      </c>
      <c r="D26" s="160">
        <v>6002706.4498506812</v>
      </c>
      <c r="E26" s="161">
        <v>5374134.5686212536</v>
      </c>
      <c r="F26" s="162">
        <f t="shared" si="0"/>
        <v>89.528525399654285</v>
      </c>
      <c r="G26" s="161">
        <v>5446285.780925313</v>
      </c>
      <c r="H26" s="162">
        <f t="shared" si="1"/>
        <v>90.730503422515199</v>
      </c>
      <c r="I26" s="161">
        <f t="shared" si="2"/>
        <v>628571.88122942764</v>
      </c>
      <c r="J26" s="163">
        <f t="shared" si="3"/>
        <v>10.471474600345708</v>
      </c>
      <c r="K26" s="161">
        <f t="shared" si="4"/>
        <v>556420.66892536823</v>
      </c>
      <c r="L26" s="163">
        <f t="shared" si="5"/>
        <v>9.2694965774847997</v>
      </c>
      <c r="N26" s="977"/>
    </row>
    <row r="27" spans="2:14" ht="15.75" thickBot="1">
      <c r="B27" s="164" t="s">
        <v>48</v>
      </c>
      <c r="C27" s="165">
        <v>1969996.5607998823</v>
      </c>
      <c r="D27" s="165">
        <v>1950566.4228932369</v>
      </c>
      <c r="E27" s="166">
        <v>1878248.0324247745</v>
      </c>
      <c r="F27" s="167">
        <f t="shared" si="0"/>
        <v>96.292441538022885</v>
      </c>
      <c r="G27" s="168">
        <v>1777625.5162357469</v>
      </c>
      <c r="H27" s="169">
        <f t="shared" si="1"/>
        <v>91.13381094702892</v>
      </c>
      <c r="I27" s="166">
        <f t="shared" si="2"/>
        <v>72318.39046846237</v>
      </c>
      <c r="J27" s="170">
        <f t="shared" si="3"/>
        <v>3.7075584619771069</v>
      </c>
      <c r="K27" s="168">
        <f t="shared" si="4"/>
        <v>172940.90665748995</v>
      </c>
      <c r="L27" s="171">
        <f t="shared" si="5"/>
        <v>8.8661890529710909</v>
      </c>
      <c r="N27" s="977"/>
    </row>
    <row r="28" spans="2:14" ht="15.75" thickBot="1">
      <c r="B28" s="159" t="s">
        <v>49</v>
      </c>
      <c r="C28" s="160">
        <v>1526984.4621648728</v>
      </c>
      <c r="D28" s="160">
        <v>1500120.1021331388</v>
      </c>
      <c r="E28" s="161">
        <v>1302450.0166797594</v>
      </c>
      <c r="F28" s="162">
        <f t="shared" si="0"/>
        <v>86.82304935636175</v>
      </c>
      <c r="G28" s="161">
        <v>1371647.9788606777</v>
      </c>
      <c r="H28" s="162">
        <f t="shared" si="1"/>
        <v>91.435877494756824</v>
      </c>
      <c r="I28" s="161">
        <f t="shared" si="2"/>
        <v>197670.08545337943</v>
      </c>
      <c r="J28" s="163">
        <f t="shared" si="3"/>
        <v>13.176950643638252</v>
      </c>
      <c r="K28" s="161">
        <f t="shared" si="4"/>
        <v>128472.12327246112</v>
      </c>
      <c r="L28" s="163">
        <f t="shared" si="5"/>
        <v>8.56412250524318</v>
      </c>
      <c r="N28" s="977"/>
    </row>
    <row r="29" spans="2:14" ht="15.75" thickBot="1">
      <c r="B29" s="164" t="s">
        <v>50</v>
      </c>
      <c r="C29" s="165">
        <v>2706991.8451814312</v>
      </c>
      <c r="D29" s="165">
        <v>2676797.9196998896</v>
      </c>
      <c r="E29" s="166">
        <v>2363326.6669147038</v>
      </c>
      <c r="F29" s="167">
        <f t="shared" si="0"/>
        <v>88.289319470917292</v>
      </c>
      <c r="G29" s="168">
        <v>2208558.1180646569</v>
      </c>
      <c r="H29" s="169">
        <f t="shared" si="1"/>
        <v>82.50746542392227</v>
      </c>
      <c r="I29" s="166">
        <f t="shared" si="2"/>
        <v>313471.25278518582</v>
      </c>
      <c r="J29" s="170">
        <f t="shared" si="3"/>
        <v>11.710680529082703</v>
      </c>
      <c r="K29" s="168">
        <f t="shared" si="4"/>
        <v>468239.80163523275</v>
      </c>
      <c r="L29" s="171">
        <f t="shared" si="5"/>
        <v>17.492534576077738</v>
      </c>
      <c r="N29" s="977"/>
    </row>
    <row r="30" spans="2:14" ht="15.75" thickBot="1">
      <c r="B30" s="159" t="s">
        <v>51</v>
      </c>
      <c r="C30" s="160">
        <v>2890690.7635570304</v>
      </c>
      <c r="D30" s="160">
        <v>2869454.6758690383</v>
      </c>
      <c r="E30" s="161">
        <v>2791792.6338735083</v>
      </c>
      <c r="F30" s="162">
        <f t="shared" si="0"/>
        <v>97.293491245962642</v>
      </c>
      <c r="G30" s="161">
        <v>2698007.9530325797</v>
      </c>
      <c r="H30" s="162">
        <f t="shared" si="1"/>
        <v>94.025111311976573</v>
      </c>
      <c r="I30" s="161">
        <f t="shared" si="2"/>
        <v>77662.041995530017</v>
      </c>
      <c r="J30" s="163">
        <f t="shared" si="3"/>
        <v>2.7065087540373649</v>
      </c>
      <c r="K30" s="161">
        <f t="shared" si="4"/>
        <v>171446.72283645859</v>
      </c>
      <c r="L30" s="163">
        <f t="shared" si="5"/>
        <v>5.974888688023432</v>
      </c>
      <c r="N30" s="977"/>
    </row>
    <row r="31" spans="2:14" ht="15.75" thickBot="1">
      <c r="B31" s="164" t="s">
        <v>52</v>
      </c>
      <c r="C31" s="165">
        <v>2853925.639473977</v>
      </c>
      <c r="D31" s="165">
        <v>2804095.9914757861</v>
      </c>
      <c r="E31" s="166">
        <v>2736389.6005725637</v>
      </c>
      <c r="F31" s="167">
        <f t="shared" si="0"/>
        <v>97.585446749717406</v>
      </c>
      <c r="G31" s="168">
        <v>2551753.5893528033</v>
      </c>
      <c r="H31" s="169">
        <f t="shared" si="1"/>
        <v>91.000935670887074</v>
      </c>
      <c r="I31" s="166">
        <f t="shared" si="2"/>
        <v>67706.390903222375</v>
      </c>
      <c r="J31" s="170">
        <f t="shared" si="3"/>
        <v>2.4145532502825886</v>
      </c>
      <c r="K31" s="168">
        <f t="shared" si="4"/>
        <v>252342.40212298278</v>
      </c>
      <c r="L31" s="171">
        <f t="shared" si="5"/>
        <v>8.9990643291129206</v>
      </c>
      <c r="N31" s="977"/>
    </row>
    <row r="32" spans="2:14" ht="15.75" thickBot="1">
      <c r="B32" s="159" t="s">
        <v>53</v>
      </c>
      <c r="C32" s="160">
        <v>2350715.4412614512</v>
      </c>
      <c r="D32" s="160">
        <v>2318975.6799337082</v>
      </c>
      <c r="E32" s="161">
        <v>1948119.6726391418</v>
      </c>
      <c r="F32" s="162">
        <f t="shared" si="0"/>
        <v>84.007766424477211</v>
      </c>
      <c r="G32" s="161">
        <v>2238491.3621799657</v>
      </c>
      <c r="H32" s="162">
        <f t="shared" si="1"/>
        <v>96.529316005761515</v>
      </c>
      <c r="I32" s="161">
        <f t="shared" si="2"/>
        <v>370856.00729456637</v>
      </c>
      <c r="J32" s="163">
        <f t="shared" si="3"/>
        <v>15.992233575522787</v>
      </c>
      <c r="K32" s="161">
        <f t="shared" si="4"/>
        <v>80484.317753742449</v>
      </c>
      <c r="L32" s="163">
        <f t="shared" si="5"/>
        <v>3.4706839942384917</v>
      </c>
      <c r="N32" s="977"/>
    </row>
    <row r="33" spans="2:14" ht="15.75" thickBot="1">
      <c r="B33" s="164" t="s">
        <v>54</v>
      </c>
      <c r="C33" s="165">
        <v>3461607.0461876532</v>
      </c>
      <c r="D33" s="165">
        <v>3344203.4754612162</v>
      </c>
      <c r="E33" s="166">
        <v>3245168.7379606771</v>
      </c>
      <c r="F33" s="167">
        <f t="shared" si="0"/>
        <v>97.038615077484764</v>
      </c>
      <c r="G33" s="168">
        <v>2998923.687877086</v>
      </c>
      <c r="H33" s="169">
        <f t="shared" si="1"/>
        <v>89.675275738522132</v>
      </c>
      <c r="I33" s="166">
        <f t="shared" si="2"/>
        <v>99034.73750053905</v>
      </c>
      <c r="J33" s="170">
        <f t="shared" si="3"/>
        <v>2.9613849225152382</v>
      </c>
      <c r="K33" s="168">
        <f t="shared" si="4"/>
        <v>345279.78758413019</v>
      </c>
      <c r="L33" s="171">
        <f t="shared" si="5"/>
        <v>10.324724261477867</v>
      </c>
      <c r="N33" s="977"/>
    </row>
    <row r="34" spans="2:14" ht="15.75" thickBot="1">
      <c r="B34" s="159" t="s">
        <v>55</v>
      </c>
      <c r="C34" s="160">
        <v>1250374.0740073773</v>
      </c>
      <c r="D34" s="160">
        <v>1243019.9760026624</v>
      </c>
      <c r="E34" s="161">
        <v>1197556.4706042206</v>
      </c>
      <c r="F34" s="162">
        <f t="shared" si="0"/>
        <v>96.342495995547509</v>
      </c>
      <c r="G34" s="161">
        <v>1184387.692034221</v>
      </c>
      <c r="H34" s="162">
        <f t="shared" si="1"/>
        <v>95.283077898957615</v>
      </c>
      <c r="I34" s="161">
        <f t="shared" si="2"/>
        <v>45463.505398441805</v>
      </c>
      <c r="J34" s="163">
        <f t="shared" si="3"/>
        <v>3.6575040044524934</v>
      </c>
      <c r="K34" s="161">
        <f t="shared" si="4"/>
        <v>58632.283968441421</v>
      </c>
      <c r="L34" s="163">
        <f t="shared" si="5"/>
        <v>4.7169221010423916</v>
      </c>
      <c r="N34" s="977"/>
    </row>
    <row r="35" spans="2:14" ht="15.75" thickBot="1">
      <c r="B35" s="164" t="s">
        <v>56</v>
      </c>
      <c r="C35" s="165">
        <v>7933601.5092109265</v>
      </c>
      <c r="D35" s="165">
        <v>7820178.6953306319</v>
      </c>
      <c r="E35" s="166">
        <v>6576017.9625818441</v>
      </c>
      <c r="F35" s="167">
        <f t="shared" si="0"/>
        <v>84.09037975702951</v>
      </c>
      <c r="G35" s="168">
        <v>6678180.3833702104</v>
      </c>
      <c r="H35" s="169">
        <f t="shared" si="1"/>
        <v>85.396774722778403</v>
      </c>
      <c r="I35" s="166">
        <f t="shared" si="2"/>
        <v>1244160.7327487879</v>
      </c>
      <c r="J35" s="170">
        <f t="shared" si="3"/>
        <v>15.90962024297049</v>
      </c>
      <c r="K35" s="168">
        <f t="shared" si="4"/>
        <v>1141998.3119604215</v>
      </c>
      <c r="L35" s="171">
        <f t="shared" si="5"/>
        <v>14.603225277221604</v>
      </c>
      <c r="N35" s="977"/>
    </row>
    <row r="36" spans="2:14" ht="15.75" thickBot="1">
      <c r="B36" s="159" t="s">
        <v>57</v>
      </c>
      <c r="C36" s="160">
        <v>2077726.0347540593</v>
      </c>
      <c r="D36" s="160">
        <v>2059253.0098789099</v>
      </c>
      <c r="E36" s="161">
        <v>2019169.6347219283</v>
      </c>
      <c r="F36" s="162">
        <f t="shared" si="0"/>
        <v>98.053499256056028</v>
      </c>
      <c r="G36" s="161">
        <v>1624025.814876172</v>
      </c>
      <c r="H36" s="162">
        <f t="shared" si="1"/>
        <v>78.864802289237375</v>
      </c>
      <c r="I36" s="161">
        <f t="shared" si="2"/>
        <v>40083.375156981638</v>
      </c>
      <c r="J36" s="163">
        <f t="shared" si="3"/>
        <v>1.946500743943973</v>
      </c>
      <c r="K36" s="161">
        <f t="shared" si="4"/>
        <v>435227.19500273792</v>
      </c>
      <c r="L36" s="163">
        <f t="shared" si="5"/>
        <v>21.135197710762629</v>
      </c>
      <c r="N36" s="977"/>
    </row>
    <row r="37" spans="2:14" ht="15.75" thickBot="1">
      <c r="B37" s="164" t="s">
        <v>58</v>
      </c>
      <c r="C37" s="165">
        <v>1553550.0711680418</v>
      </c>
      <c r="D37" s="165">
        <v>1537410.8125255352</v>
      </c>
      <c r="E37" s="166">
        <v>1473382.8434999413</v>
      </c>
      <c r="F37" s="167">
        <f t="shared" si="0"/>
        <v>95.83533766616263</v>
      </c>
      <c r="G37" s="168">
        <v>1422972.307784982</v>
      </c>
      <c r="H37" s="169">
        <f t="shared" si="1"/>
        <v>92.556413431712329</v>
      </c>
      <c r="I37" s="166">
        <f t="shared" si="2"/>
        <v>64027.969025593949</v>
      </c>
      <c r="J37" s="170">
        <f t="shared" si="3"/>
        <v>4.1646623338373647</v>
      </c>
      <c r="K37" s="168">
        <f t="shared" si="4"/>
        <v>114438.50474055321</v>
      </c>
      <c r="L37" s="171">
        <f t="shared" si="5"/>
        <v>7.443586568287679</v>
      </c>
      <c r="N37" s="977"/>
    </row>
    <row r="38" spans="2:14" ht="15.75" thickBot="1">
      <c r="B38" s="172" t="s">
        <v>4</v>
      </c>
      <c r="C38" s="173">
        <f>SUM(C6:C37)</f>
        <v>118427855.07245633</v>
      </c>
      <c r="D38" s="173">
        <f>SUM(D6:D37)</f>
        <v>116546769.67854835</v>
      </c>
      <c r="E38" s="174">
        <f>SUM(E6:E37)</f>
        <v>107645472.69350556</v>
      </c>
      <c r="F38" s="175">
        <f>+E38/D38*100</f>
        <v>92.362467866253368</v>
      </c>
      <c r="G38" s="176">
        <f>SUM(G6:G37)</f>
        <v>106025087.81364372</v>
      </c>
      <c r="H38" s="177">
        <f>+G38/D38*100</f>
        <v>90.972137714391536</v>
      </c>
      <c r="I38" s="174">
        <f>SUM(I6:I37)</f>
        <v>8901296.985042803</v>
      </c>
      <c r="J38" s="178">
        <f>+I38/$D38*100</f>
        <v>7.6375321337466291</v>
      </c>
      <c r="K38" s="176">
        <f>SUM(K6:K37)</f>
        <v>10521681.864904638</v>
      </c>
      <c r="L38" s="179">
        <f>+K38/$D38*100</f>
        <v>9.0278622856084727</v>
      </c>
      <c r="N38" s="977"/>
    </row>
    <row r="39" spans="2:14" ht="30" customHeight="1">
      <c r="B39" s="1120" t="s">
        <v>130</v>
      </c>
      <c r="C39" s="1120"/>
      <c r="D39" s="1120"/>
      <c r="E39" s="1120"/>
      <c r="F39" s="1120"/>
      <c r="G39" s="1120"/>
      <c r="H39" s="1120"/>
      <c r="I39" s="1120"/>
      <c r="J39" s="1120"/>
      <c r="K39" s="1120"/>
      <c r="L39" s="1120"/>
    </row>
    <row r="42" spans="2:14">
      <c r="I42" s="965"/>
      <c r="J42" s="965"/>
    </row>
  </sheetData>
  <sheetProtection algorithmName="SHA-512" hashValue="ny3R7/S++RDpMUP16qFC7I+3GObrITvx8V4REcrytRuO8i7idDg83EhQwtjCwxGHWQOhgfbVasKDfni9YIZN5Q==" saltValue="IRtzhKqxSgosCoozFnnH7g==" spinCount="100000" sheet="1" objects="1" scenarios="1"/>
  <mergeCells count="11">
    <mergeCell ref="B2:L2"/>
    <mergeCell ref="B39:L39"/>
    <mergeCell ref="B3:B5"/>
    <mergeCell ref="C3:C5"/>
    <mergeCell ref="D3:D5"/>
    <mergeCell ref="E3:H3"/>
    <mergeCell ref="I3:L3"/>
    <mergeCell ref="E4:F4"/>
    <mergeCell ref="G4:H4"/>
    <mergeCell ref="I4:J4"/>
    <mergeCell ref="K4:L4"/>
  </mergeCells>
  <printOptions horizontalCentered="1"/>
  <pageMargins left="0.70866141732283472" right="0.70866141732283472" top="0.74803149606299213" bottom="0.74803149606299213" header="0.31496062992125984" footer="0.31496062992125984"/>
  <pageSetup paperSize="125" scale="67" orientation="landscape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2:P41"/>
  <sheetViews>
    <sheetView zoomScale="80" zoomScaleNormal="80" workbookViewId="0"/>
  </sheetViews>
  <sheetFormatPr baseColWidth="10" defaultRowHeight="15"/>
  <cols>
    <col min="1" max="1" width="2.7109375" customWidth="1"/>
    <col min="2" max="8" width="16.85546875" customWidth="1"/>
    <col min="9" max="9" width="2.7109375" customWidth="1"/>
    <col min="10" max="10" width="19.7109375" bestFit="1" customWidth="1"/>
    <col min="11" max="11" width="20.42578125" customWidth="1"/>
    <col min="13" max="13" width="11.42578125" style="660"/>
  </cols>
  <sheetData>
    <row r="2" spans="2:16" ht="36" customHeight="1">
      <c r="B2" s="1134" t="s">
        <v>529</v>
      </c>
      <c r="C2" s="1134"/>
      <c r="D2" s="1134"/>
      <c r="E2" s="1134"/>
      <c r="F2" s="1134"/>
      <c r="G2" s="1134"/>
      <c r="H2" s="1134"/>
      <c r="I2" s="1134"/>
      <c r="J2" s="1134"/>
      <c r="K2" s="1134"/>
    </row>
    <row r="3" spans="2:16" ht="32.25" thickBot="1">
      <c r="B3" s="266"/>
      <c r="C3" s="267"/>
      <c r="D3" s="267"/>
      <c r="E3" s="267"/>
      <c r="F3" s="267"/>
      <c r="G3" s="267"/>
      <c r="H3" s="268"/>
      <c r="J3" s="181" t="s">
        <v>24</v>
      </c>
      <c r="K3" s="182" t="s">
        <v>495</v>
      </c>
    </row>
    <row r="4" spans="2:16" ht="15.75" thickBot="1">
      <c r="B4" s="269"/>
      <c r="C4" s="270"/>
      <c r="D4" s="270"/>
      <c r="E4" s="270"/>
      <c r="F4" s="270"/>
      <c r="G4" s="270"/>
      <c r="H4" s="271"/>
      <c r="J4" s="186" t="s">
        <v>35</v>
      </c>
      <c r="K4" s="187">
        <v>99.417133727551033</v>
      </c>
      <c r="M4" s="755">
        <f t="shared" ref="M4:M35" si="0">+$K$36</f>
        <v>92.362467866253368</v>
      </c>
      <c r="P4" s="754"/>
    </row>
    <row r="5" spans="2:16" ht="15.75" thickBot="1">
      <c r="B5" s="269"/>
      <c r="C5" s="270"/>
      <c r="D5" s="270"/>
      <c r="E5" s="270"/>
      <c r="F5" s="270"/>
      <c r="G5" s="270"/>
      <c r="H5" s="271"/>
      <c r="J5" s="188" t="s">
        <v>27</v>
      </c>
      <c r="K5" s="189">
        <v>98.891676723269967</v>
      </c>
      <c r="M5" s="755">
        <f t="shared" si="0"/>
        <v>92.362467866253368</v>
      </c>
      <c r="P5" s="754"/>
    </row>
    <row r="6" spans="2:16" ht="15.75" thickBot="1">
      <c r="B6" s="269"/>
      <c r="C6" s="270"/>
      <c r="D6" s="270"/>
      <c r="E6" s="270"/>
      <c r="F6" s="270"/>
      <c r="G6" s="270"/>
      <c r="H6" s="271"/>
      <c r="J6" s="186" t="s">
        <v>57</v>
      </c>
      <c r="K6" s="187">
        <v>98.053499256056028</v>
      </c>
      <c r="M6" s="755">
        <f t="shared" si="0"/>
        <v>92.362467866253368</v>
      </c>
      <c r="P6" s="754"/>
    </row>
    <row r="7" spans="2:16" ht="15.75" thickBot="1">
      <c r="B7" s="269"/>
      <c r="C7" s="270"/>
      <c r="D7" s="270"/>
      <c r="E7" s="270"/>
      <c r="F7" s="270"/>
      <c r="G7" s="270"/>
      <c r="H7" s="271"/>
      <c r="J7" s="188" t="s">
        <v>52</v>
      </c>
      <c r="K7" s="189">
        <v>97.585446749717406</v>
      </c>
      <c r="M7" s="755">
        <f t="shared" si="0"/>
        <v>92.362467866253368</v>
      </c>
      <c r="P7" s="754"/>
    </row>
    <row r="8" spans="2:16" ht="15.75" thickBot="1">
      <c r="B8" s="269"/>
      <c r="C8" s="270"/>
      <c r="D8" s="270"/>
      <c r="E8" s="270"/>
      <c r="F8" s="270"/>
      <c r="G8" s="270"/>
      <c r="H8" s="271"/>
      <c r="J8" s="186" t="s">
        <v>33</v>
      </c>
      <c r="K8" s="187">
        <v>97.507415470791656</v>
      </c>
      <c r="M8" s="755">
        <f t="shared" si="0"/>
        <v>92.362467866253368</v>
      </c>
      <c r="P8" s="754"/>
    </row>
    <row r="9" spans="2:16" ht="15.75" thickBot="1">
      <c r="B9" s="269"/>
      <c r="C9" s="270"/>
      <c r="D9" s="270"/>
      <c r="E9" s="270"/>
      <c r="F9" s="270"/>
      <c r="G9" s="270"/>
      <c r="H9" s="271"/>
      <c r="J9" s="188" t="s">
        <v>36</v>
      </c>
      <c r="K9" s="189">
        <v>97.502980892766885</v>
      </c>
      <c r="M9" s="755">
        <f t="shared" si="0"/>
        <v>92.362467866253368</v>
      </c>
      <c r="P9" s="754"/>
    </row>
    <row r="10" spans="2:16" ht="15.75" thickBot="1">
      <c r="B10" s="269"/>
      <c r="C10" s="270"/>
      <c r="D10" s="270"/>
      <c r="E10" s="270"/>
      <c r="F10" s="270"/>
      <c r="G10" s="270"/>
      <c r="H10" s="271"/>
      <c r="J10" s="186" t="s">
        <v>51</v>
      </c>
      <c r="K10" s="187">
        <v>97.293491245962642</v>
      </c>
      <c r="M10" s="755">
        <f t="shared" si="0"/>
        <v>92.362467866253368</v>
      </c>
      <c r="P10" s="754"/>
    </row>
    <row r="11" spans="2:16" ht="15.75" thickBot="1">
      <c r="B11" s="269"/>
      <c r="C11" s="270"/>
      <c r="D11" s="270"/>
      <c r="E11" s="270"/>
      <c r="F11" s="270"/>
      <c r="G11" s="270"/>
      <c r="H11" s="271"/>
      <c r="J11" s="188" t="s">
        <v>34</v>
      </c>
      <c r="K11" s="189">
        <v>97.187167451489103</v>
      </c>
      <c r="M11" s="755">
        <f t="shared" si="0"/>
        <v>92.362467866253368</v>
      </c>
      <c r="P11" s="754"/>
    </row>
    <row r="12" spans="2:16" ht="15.75" thickBot="1">
      <c r="B12" s="269"/>
      <c r="C12" s="270"/>
      <c r="D12" s="270"/>
      <c r="E12" s="270"/>
      <c r="F12" s="270"/>
      <c r="G12" s="270"/>
      <c r="H12" s="271"/>
      <c r="J12" s="186" t="s">
        <v>37</v>
      </c>
      <c r="K12" s="187">
        <v>97.081181468677329</v>
      </c>
      <c r="M12" s="755">
        <f t="shared" si="0"/>
        <v>92.362467866253368</v>
      </c>
      <c r="P12" s="754"/>
    </row>
    <row r="13" spans="2:16" ht="15.75" thickBot="1">
      <c r="B13" s="269"/>
      <c r="C13" s="270"/>
      <c r="D13" s="270"/>
      <c r="E13" s="270"/>
      <c r="F13" s="270"/>
      <c r="G13" s="270"/>
      <c r="H13" s="271"/>
      <c r="J13" s="188" t="s">
        <v>45</v>
      </c>
      <c r="K13" s="189">
        <v>97.039410457831394</v>
      </c>
      <c r="M13" s="755">
        <f t="shared" si="0"/>
        <v>92.362467866253368</v>
      </c>
      <c r="P13" s="754"/>
    </row>
    <row r="14" spans="2:16" ht="15.75" thickBot="1">
      <c r="B14" s="269"/>
      <c r="C14" s="270"/>
      <c r="D14" s="270"/>
      <c r="E14" s="270"/>
      <c r="F14" s="270"/>
      <c r="G14" s="270"/>
      <c r="H14" s="271"/>
      <c r="J14" s="186" t="s">
        <v>54</v>
      </c>
      <c r="K14" s="187">
        <v>97.038615077484764</v>
      </c>
      <c r="M14" s="755">
        <f t="shared" si="0"/>
        <v>92.362467866253368</v>
      </c>
      <c r="P14" s="754"/>
    </row>
    <row r="15" spans="2:16" ht="15.75" thickBot="1">
      <c r="B15" s="269"/>
      <c r="C15" s="270"/>
      <c r="D15" s="270"/>
      <c r="E15" s="270"/>
      <c r="F15" s="270"/>
      <c r="G15" s="270"/>
      <c r="H15" s="271"/>
      <c r="J15" s="188" t="s">
        <v>55</v>
      </c>
      <c r="K15" s="189">
        <v>96.342495995547509</v>
      </c>
      <c r="M15" s="755">
        <f t="shared" si="0"/>
        <v>92.362467866253368</v>
      </c>
      <c r="P15" s="754"/>
    </row>
    <row r="16" spans="2:16" ht="15.75" thickBot="1">
      <c r="B16" s="269"/>
      <c r="C16" s="270"/>
      <c r="D16" s="270"/>
      <c r="E16" s="270"/>
      <c r="F16" s="270"/>
      <c r="G16" s="270"/>
      <c r="H16" s="271"/>
      <c r="J16" s="186" t="s">
        <v>48</v>
      </c>
      <c r="K16" s="187">
        <v>96.292441538022885</v>
      </c>
      <c r="M16" s="755">
        <f t="shared" si="0"/>
        <v>92.362467866253368</v>
      </c>
      <c r="P16" s="754"/>
    </row>
    <row r="17" spans="2:16" ht="15.75" thickBot="1">
      <c r="B17" s="269"/>
      <c r="C17" s="270"/>
      <c r="D17" s="270"/>
      <c r="E17" s="270"/>
      <c r="F17" s="270"/>
      <c r="G17" s="270"/>
      <c r="H17" s="271"/>
      <c r="J17" s="188" t="s">
        <v>58</v>
      </c>
      <c r="K17" s="189">
        <v>95.83533766616263</v>
      </c>
      <c r="M17" s="755">
        <f t="shared" si="0"/>
        <v>92.362467866253368</v>
      </c>
      <c r="P17" s="754"/>
    </row>
    <row r="18" spans="2:16" ht="15.75" thickBot="1">
      <c r="B18" s="269"/>
      <c r="C18" s="270"/>
      <c r="D18" s="270"/>
      <c r="E18" s="270"/>
      <c r="F18" s="270"/>
      <c r="G18" s="270"/>
      <c r="H18" s="271"/>
      <c r="J18" s="186" t="s">
        <v>42</v>
      </c>
      <c r="K18" s="187">
        <v>95.707335799016121</v>
      </c>
      <c r="M18" s="755">
        <f t="shared" si="0"/>
        <v>92.362467866253368</v>
      </c>
      <c r="P18" s="754"/>
    </row>
    <row r="19" spans="2:16" ht="15.75" thickBot="1">
      <c r="B19" s="269"/>
      <c r="C19" s="270"/>
      <c r="D19" s="270"/>
      <c r="E19" s="270"/>
      <c r="F19" s="270"/>
      <c r="G19" s="270"/>
      <c r="H19" s="271"/>
      <c r="J19" s="188" t="s">
        <v>40</v>
      </c>
      <c r="K19" s="189">
        <v>95.554460449060244</v>
      </c>
      <c r="M19" s="755">
        <f t="shared" si="0"/>
        <v>92.362467866253368</v>
      </c>
      <c r="P19" s="754"/>
    </row>
    <row r="20" spans="2:16" ht="15.75" thickBot="1">
      <c r="B20" s="269"/>
      <c r="C20" s="270"/>
      <c r="D20" s="270"/>
      <c r="E20" s="270"/>
      <c r="F20" s="270"/>
      <c r="G20" s="270"/>
      <c r="H20" s="271"/>
      <c r="J20" s="186" t="s">
        <v>32</v>
      </c>
      <c r="K20" s="187">
        <v>95.40325942695614</v>
      </c>
      <c r="M20" s="755">
        <f t="shared" si="0"/>
        <v>92.362467866253368</v>
      </c>
      <c r="P20" s="754"/>
    </row>
    <row r="21" spans="2:16" ht="15.75" thickBot="1">
      <c r="B21" s="269"/>
      <c r="C21" s="270"/>
      <c r="D21" s="270"/>
      <c r="E21" s="270"/>
      <c r="F21" s="270"/>
      <c r="G21" s="270"/>
      <c r="H21" s="271"/>
      <c r="J21" s="188" t="s">
        <v>44</v>
      </c>
      <c r="K21" s="189">
        <v>94.590751380956291</v>
      </c>
      <c r="M21" s="755">
        <f t="shared" si="0"/>
        <v>92.362467866253368</v>
      </c>
      <c r="P21" s="754"/>
    </row>
    <row r="22" spans="2:16" ht="15.75" thickBot="1">
      <c r="B22" s="269"/>
      <c r="C22" s="270"/>
      <c r="D22" s="270"/>
      <c r="E22" s="270"/>
      <c r="F22" s="270"/>
      <c r="G22" s="270"/>
      <c r="H22" s="271"/>
      <c r="J22" s="186" t="s">
        <v>43</v>
      </c>
      <c r="K22" s="187">
        <v>94.020446685587871</v>
      </c>
      <c r="M22" s="755">
        <f t="shared" si="0"/>
        <v>92.362467866253368</v>
      </c>
      <c r="P22" s="754"/>
    </row>
    <row r="23" spans="2:16" ht="15.75" thickBot="1">
      <c r="B23" s="269"/>
      <c r="C23" s="270"/>
      <c r="D23" s="270"/>
      <c r="E23" s="270"/>
      <c r="F23" s="270"/>
      <c r="G23" s="270"/>
      <c r="H23" s="271"/>
      <c r="J23" s="188" t="s">
        <v>28</v>
      </c>
      <c r="K23" s="189">
        <v>93.374283974833645</v>
      </c>
      <c r="M23" s="755">
        <f t="shared" si="0"/>
        <v>92.362467866253368</v>
      </c>
      <c r="P23" s="754"/>
    </row>
    <row r="24" spans="2:16" ht="15.75" thickBot="1">
      <c r="B24" s="269"/>
      <c r="C24" s="270"/>
      <c r="D24" s="270"/>
      <c r="E24" s="270"/>
      <c r="F24" s="270"/>
      <c r="G24" s="270"/>
      <c r="H24" s="271"/>
      <c r="J24" s="186" t="s">
        <v>41</v>
      </c>
      <c r="K24" s="187">
        <v>93.318404696322958</v>
      </c>
      <c r="M24" s="755">
        <f t="shared" si="0"/>
        <v>92.362467866253368</v>
      </c>
      <c r="P24" s="754"/>
    </row>
    <row r="25" spans="2:16" ht="15.75" thickBot="1">
      <c r="B25" s="269"/>
      <c r="C25" s="270"/>
      <c r="D25" s="270"/>
      <c r="E25" s="270"/>
      <c r="F25" s="270"/>
      <c r="G25" s="270"/>
      <c r="H25" s="271"/>
      <c r="J25" s="188" t="s">
        <v>30</v>
      </c>
      <c r="K25" s="189">
        <v>92.736330323295732</v>
      </c>
      <c r="M25" s="755">
        <f t="shared" si="0"/>
        <v>92.362467866253368</v>
      </c>
      <c r="P25" s="754"/>
    </row>
    <row r="26" spans="2:16" ht="15.75" thickBot="1">
      <c r="B26" s="269"/>
      <c r="C26" s="270"/>
      <c r="D26" s="270"/>
      <c r="E26" s="270"/>
      <c r="F26" s="270"/>
      <c r="G26" s="270"/>
      <c r="H26" s="271"/>
      <c r="J26" s="186" t="s">
        <v>39</v>
      </c>
      <c r="K26" s="187">
        <v>91.909216733798843</v>
      </c>
      <c r="M26" s="755">
        <f t="shared" si="0"/>
        <v>92.362467866253368</v>
      </c>
      <c r="P26" s="754"/>
    </row>
    <row r="27" spans="2:16" ht="15.75" thickBot="1">
      <c r="B27" s="269"/>
      <c r="C27" s="270"/>
      <c r="D27" s="270"/>
      <c r="E27" s="270"/>
      <c r="F27" s="270"/>
      <c r="G27" s="270"/>
      <c r="H27" s="271"/>
      <c r="J27" s="188" t="s">
        <v>29</v>
      </c>
      <c r="K27" s="189">
        <v>89.668653881012389</v>
      </c>
      <c r="M27" s="755">
        <f t="shared" si="0"/>
        <v>92.362467866253368</v>
      </c>
      <c r="P27" s="754"/>
    </row>
    <row r="28" spans="2:16" ht="15.75" thickBot="1">
      <c r="B28" s="269"/>
      <c r="C28" s="270"/>
      <c r="D28" s="270"/>
      <c r="E28" s="270"/>
      <c r="F28" s="270"/>
      <c r="G28" s="270"/>
      <c r="H28" s="271"/>
      <c r="J28" s="186" t="s">
        <v>47</v>
      </c>
      <c r="K28" s="187">
        <v>89.528525399654285</v>
      </c>
      <c r="M28" s="755">
        <f t="shared" si="0"/>
        <v>92.362467866253368</v>
      </c>
      <c r="P28" s="754"/>
    </row>
    <row r="29" spans="2:16" ht="15.75" thickBot="1">
      <c r="B29" s="269"/>
      <c r="C29" s="270"/>
      <c r="D29" s="270"/>
      <c r="E29" s="270"/>
      <c r="F29" s="270"/>
      <c r="G29" s="270"/>
      <c r="H29" s="271"/>
      <c r="J29" s="188" t="s">
        <v>50</v>
      </c>
      <c r="K29" s="189">
        <v>88.289319470917292</v>
      </c>
      <c r="M29" s="755">
        <f t="shared" si="0"/>
        <v>92.362467866253368</v>
      </c>
      <c r="P29" s="754"/>
    </row>
    <row r="30" spans="2:16" ht="15.75" thickBot="1">
      <c r="B30" s="269"/>
      <c r="C30" s="270"/>
      <c r="D30" s="270"/>
      <c r="E30" s="270"/>
      <c r="F30" s="270"/>
      <c r="G30" s="270"/>
      <c r="H30" s="271"/>
      <c r="J30" s="186" t="s">
        <v>49</v>
      </c>
      <c r="K30" s="187">
        <v>86.82304935636175</v>
      </c>
      <c r="M30" s="755">
        <f t="shared" si="0"/>
        <v>92.362467866253368</v>
      </c>
      <c r="P30" s="754"/>
    </row>
    <row r="31" spans="2:16" ht="15.75" thickBot="1">
      <c r="B31" s="269"/>
      <c r="C31" s="270"/>
      <c r="D31" s="270"/>
      <c r="E31" s="270"/>
      <c r="F31" s="270"/>
      <c r="G31" s="270"/>
      <c r="H31" s="271"/>
      <c r="J31" s="188" t="s">
        <v>56</v>
      </c>
      <c r="K31" s="189">
        <v>84.09037975702951</v>
      </c>
      <c r="M31" s="755">
        <f t="shared" si="0"/>
        <v>92.362467866253368</v>
      </c>
      <c r="P31" s="754"/>
    </row>
    <row r="32" spans="2:16" ht="15.75" thickBot="1">
      <c r="B32" s="269"/>
      <c r="C32" s="270"/>
      <c r="D32" s="270"/>
      <c r="E32" s="270"/>
      <c r="F32" s="270"/>
      <c r="G32" s="270"/>
      <c r="H32" s="271"/>
      <c r="J32" s="186" t="s">
        <v>53</v>
      </c>
      <c r="K32" s="187">
        <v>84.007766424477211</v>
      </c>
      <c r="M32" s="755">
        <f t="shared" si="0"/>
        <v>92.362467866253368</v>
      </c>
      <c r="P32" s="754"/>
    </row>
    <row r="33" spans="2:16" ht="15.75" thickBot="1">
      <c r="B33" s="269"/>
      <c r="C33" s="270"/>
      <c r="D33" s="270"/>
      <c r="E33" s="270"/>
      <c r="F33" s="270"/>
      <c r="G33" s="270"/>
      <c r="H33" s="271"/>
      <c r="J33" s="188" t="s">
        <v>46</v>
      </c>
      <c r="K33" s="189">
        <v>80.908769583355976</v>
      </c>
      <c r="M33" s="755">
        <f t="shared" si="0"/>
        <v>92.362467866253368</v>
      </c>
      <c r="P33" s="754"/>
    </row>
    <row r="34" spans="2:16" ht="15.75" thickBot="1">
      <c r="B34" s="269"/>
      <c r="C34" s="270"/>
      <c r="D34" s="270"/>
      <c r="E34" s="270"/>
      <c r="F34" s="270"/>
      <c r="G34" s="270"/>
      <c r="H34" s="271"/>
      <c r="J34" s="186" t="s">
        <v>31</v>
      </c>
      <c r="K34" s="187">
        <v>78.695566100361759</v>
      </c>
      <c r="M34" s="755">
        <f t="shared" si="0"/>
        <v>92.362467866253368</v>
      </c>
      <c r="P34" s="754"/>
    </row>
    <row r="35" spans="2:16" ht="15.75" thickBot="1">
      <c r="B35" s="269"/>
      <c r="C35" s="270"/>
      <c r="D35" s="270"/>
      <c r="E35" s="270"/>
      <c r="F35" s="270"/>
      <c r="G35" s="270"/>
      <c r="H35" s="271"/>
      <c r="J35" s="188" t="s">
        <v>38</v>
      </c>
      <c r="K35" s="189">
        <v>76.054301266388606</v>
      </c>
      <c r="M35" s="755">
        <f t="shared" si="0"/>
        <v>92.362467866253368</v>
      </c>
      <c r="P35" s="754"/>
    </row>
    <row r="36" spans="2:16" ht="15.75" thickBot="1">
      <c r="B36" s="272"/>
      <c r="C36" s="273"/>
      <c r="D36" s="273"/>
      <c r="E36" s="273"/>
      <c r="F36" s="273"/>
      <c r="G36" s="273"/>
      <c r="H36" s="274"/>
      <c r="J36" s="193" t="s">
        <v>117</v>
      </c>
      <c r="K36" s="194">
        <f>'2.1'!F38</f>
        <v>92.362467866253368</v>
      </c>
    </row>
    <row r="37" spans="2:16" ht="21" customHeight="1">
      <c r="B37" s="1135" t="s">
        <v>124</v>
      </c>
      <c r="C37" s="1135"/>
      <c r="D37" s="1135"/>
      <c r="E37" s="1135"/>
      <c r="F37" s="1135"/>
      <c r="G37" s="1135"/>
      <c r="H37" s="1135"/>
      <c r="I37" s="1135"/>
      <c r="J37" s="1135"/>
      <c r="K37" s="1135"/>
    </row>
    <row r="41" spans="2:16" ht="28.5">
      <c r="C41" s="661"/>
    </row>
  </sheetData>
  <sheetProtection algorithmName="SHA-512" hashValue="9toZqnpkasRYlLVWaEGaeM3zlrRzX2+0bAlSgvpr15gPsANHbdwoHAM1UFcS39dtofsS1ewYm73qh/ytAJ6ydw==" saltValue="WCthMwEGgwcCwYsAkAztaQ==" spinCount="100000" sheet="1" objects="1" scenarios="1"/>
  <sortState ref="O4:P35">
    <sortCondition descending="1" ref="P4:P35"/>
  </sortState>
  <mergeCells count="2">
    <mergeCell ref="B2:K2"/>
    <mergeCell ref="B37:K37"/>
  </mergeCells>
  <pageMargins left="0.70866141732283472" right="0.70866141732283472" top="0.74803149606299213" bottom="0.74803149606299213" header="0.31496062992125984" footer="0.31496062992125984"/>
  <pageSetup paperSize="125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theme="3" tint="-0.499984740745262"/>
  </sheetPr>
  <dimension ref="B1:N37"/>
  <sheetViews>
    <sheetView showZeros="0" zoomScale="90" zoomScaleNormal="90" workbookViewId="0"/>
  </sheetViews>
  <sheetFormatPr baseColWidth="10" defaultRowHeight="12.75"/>
  <cols>
    <col min="1" max="1" width="2.7109375" style="60" customWidth="1"/>
    <col min="2" max="2" width="12.7109375" style="60" customWidth="1"/>
    <col min="3" max="7" width="14.7109375" style="60" customWidth="1"/>
    <col min="8" max="8" width="2.7109375" style="60" customWidth="1"/>
    <col min="9" max="9" width="10" style="60" customWidth="1"/>
    <col min="10" max="12" width="7.42578125" style="60" customWidth="1"/>
    <col min="13" max="13" width="18.85546875" style="60" bestFit="1" customWidth="1"/>
    <col min="14" max="16384" width="11.42578125" style="60"/>
  </cols>
  <sheetData>
    <row r="1" spans="2:14" s="109" customFormat="1" ht="12" customHeight="1" thickBot="1">
      <c r="B1" s="20"/>
      <c r="C1" s="21"/>
      <c r="D1" s="21"/>
      <c r="E1" s="21"/>
      <c r="F1" s="21"/>
      <c r="G1" s="21"/>
    </row>
    <row r="2" spans="2:14" ht="27" customHeight="1" thickBot="1">
      <c r="B2" s="1117" t="s">
        <v>530</v>
      </c>
      <c r="C2" s="1118"/>
      <c r="D2" s="1118"/>
      <c r="E2" s="1118"/>
      <c r="F2" s="1118"/>
      <c r="G2" s="1119"/>
    </row>
    <row r="3" spans="2:14" ht="24" customHeight="1" thickBot="1">
      <c r="B3" s="1121" t="s">
        <v>0</v>
      </c>
      <c r="C3" s="1121" t="s">
        <v>132</v>
      </c>
      <c r="D3" s="1137" t="s">
        <v>133</v>
      </c>
      <c r="E3" s="1138"/>
      <c r="F3" s="1139"/>
      <c r="G3" s="1140" t="s">
        <v>134</v>
      </c>
    </row>
    <row r="4" spans="2:14" ht="24" customHeight="1" thickBot="1">
      <c r="B4" s="1122"/>
      <c r="C4" s="1122"/>
      <c r="D4" s="195" t="s">
        <v>122</v>
      </c>
      <c r="E4" s="195" t="s">
        <v>123</v>
      </c>
      <c r="F4" s="195" t="s">
        <v>135</v>
      </c>
      <c r="G4" s="1140"/>
    </row>
    <row r="5" spans="2:14" ht="18" customHeight="1" thickBot="1">
      <c r="B5" s="196">
        <v>1990</v>
      </c>
      <c r="C5" s="197">
        <f>+'2.3'!C5+'2.4'!C5</f>
        <v>80.433824000000001</v>
      </c>
      <c r="D5" s="197">
        <f>+'2.3'!D5+'2.4'!D5</f>
        <v>63.055542000000003</v>
      </c>
      <c r="E5" s="197">
        <f>+'2.3'!E5+'2.4'!E5</f>
        <v>17.378282000000002</v>
      </c>
      <c r="F5" s="197">
        <f>+'2.3'!F5+'2.4'!F5</f>
        <v>0</v>
      </c>
      <c r="G5" s="197">
        <f t="shared" ref="G5:G14" si="0">+D5/C5*100</f>
        <v>78.394310831224431</v>
      </c>
    </row>
    <row r="6" spans="2:14" ht="18" customHeight="1" thickBot="1">
      <c r="B6" s="198">
        <v>1995</v>
      </c>
      <c r="C6" s="199">
        <f>+'2.3'!C6+'2.4'!C6</f>
        <v>90.728652000000011</v>
      </c>
      <c r="D6" s="199">
        <f>+'2.3'!D6+'2.4'!D6</f>
        <v>76.738928000000001</v>
      </c>
      <c r="E6" s="199">
        <f>+'2.3'!E6+'2.4'!E6</f>
        <v>13.98972400000001</v>
      </c>
      <c r="F6" s="199">
        <f>+'2.3'!F6+'2.4'!F6</f>
        <v>13.683385999999999</v>
      </c>
      <c r="G6" s="199">
        <f t="shared" si="0"/>
        <v>84.580698939514704</v>
      </c>
    </row>
    <row r="7" spans="2:14" ht="18" customHeight="1" thickBot="1">
      <c r="B7" s="196">
        <v>2000</v>
      </c>
      <c r="C7" s="197">
        <f>+'2.3'!C7+'2.4'!C7</f>
        <v>95.373479000000003</v>
      </c>
      <c r="D7" s="197">
        <f>+'2.3'!D7+'2.4'!D7</f>
        <v>83.768801999999994</v>
      </c>
      <c r="E7" s="197">
        <f>+'2.3'!E7+'2.4'!E7</f>
        <v>11.604677000000013</v>
      </c>
      <c r="F7" s="197">
        <f>+'2.3'!F7+'2.4'!F7</f>
        <v>7.029873999999996</v>
      </c>
      <c r="G7" s="197">
        <f t="shared" si="0"/>
        <v>87.832385772568898</v>
      </c>
    </row>
    <row r="8" spans="2:14" ht="18" customHeight="1" thickBot="1">
      <c r="B8" s="198">
        <v>2005</v>
      </c>
      <c r="C8" s="199">
        <f>+'2.3'!C8+'2.4'!C8</f>
        <v>100.02846099999999</v>
      </c>
      <c r="D8" s="199">
        <f>+'2.3'!D8+'2.4'!D8</f>
        <v>89.223750999999993</v>
      </c>
      <c r="E8" s="199">
        <f>+'2.3'!E8+'2.4'!E8</f>
        <v>10.80471</v>
      </c>
      <c r="F8" s="199">
        <f>+'2.3'!F8+'2.4'!F8</f>
        <v>5.4549490000000063</v>
      </c>
      <c r="G8" s="199">
        <f t="shared" si="0"/>
        <v>89.198364253549798</v>
      </c>
    </row>
    <row r="9" spans="2:14" ht="18" customHeight="1" thickBot="1">
      <c r="B9" s="196">
        <v>2010</v>
      </c>
      <c r="C9" s="197">
        <f>+'2.3'!C9+'2.4'!C9</f>
        <v>110.547584</v>
      </c>
      <c r="D9" s="197">
        <f>+'2.3'!D9+'2.4'!D9</f>
        <v>100.53054700000001</v>
      </c>
      <c r="E9" s="197">
        <f>+'2.3'!E9+'2.4'!E9</f>
        <v>9.9804519999999997</v>
      </c>
      <c r="F9" s="197">
        <f>+'2.3'!F9+'2.4'!F9</f>
        <v>11.365985000000006</v>
      </c>
      <c r="G9" s="197">
        <f t="shared" si="0"/>
        <v>90.938710157609606</v>
      </c>
    </row>
    <row r="10" spans="2:14" ht="18" customHeight="1" thickBot="1">
      <c r="B10" s="198" t="s">
        <v>136</v>
      </c>
      <c r="C10" s="199">
        <f>+'2.3'!C10+'2.4'!C10</f>
        <v>111.299027</v>
      </c>
      <c r="D10" s="199">
        <f>+'2.3'!D10+'2.4'!D10</f>
        <v>101.48213718451851</v>
      </c>
      <c r="E10" s="199">
        <f>+'2.3'!E10+'2.4'!E10</f>
        <v>9.8168898154814883</v>
      </c>
      <c r="F10" s="199">
        <f>+'2.3'!F10+'2.4'!F10</f>
        <v>0.95159018451850841</v>
      </c>
      <c r="G10" s="199">
        <f t="shared" si="0"/>
        <v>91.179716408948039</v>
      </c>
    </row>
    <row r="11" spans="2:14" ht="18" customHeight="1" thickBot="1">
      <c r="B11" s="196" t="s">
        <v>137</v>
      </c>
      <c r="C11" s="197">
        <f>+'2.3'!C11+'2.4'!C11</f>
        <v>112.7</v>
      </c>
      <c r="D11" s="197">
        <f>+'2.3'!D11+'2.4'!D11</f>
        <v>103.2</v>
      </c>
      <c r="E11" s="197">
        <f>+'2.3'!E11+'2.4'!E11</f>
        <v>9.5</v>
      </c>
      <c r="F11" s="197">
        <f>+'2.3'!F11+'2.4'!F11</f>
        <v>1.7178628154814888</v>
      </c>
      <c r="G11" s="197">
        <f>+D11/C11*100</f>
        <v>91.570541259982249</v>
      </c>
    </row>
    <row r="12" spans="2:14" ht="18" customHeight="1" thickBot="1">
      <c r="B12" s="198" t="s">
        <v>138</v>
      </c>
      <c r="C12" s="199">
        <f>+'2.3'!C12+'2.4'!C12</f>
        <v>113.98922826420595</v>
      </c>
      <c r="D12" s="199">
        <f>+'2.3'!D12+'2.4'!D12</f>
        <v>104.86027654858702</v>
      </c>
      <c r="E12" s="199">
        <f>+'2.3'!E12+'2.4'!E12</f>
        <v>9.0846605113531567</v>
      </c>
      <c r="F12" s="199">
        <f>+'2.3'!F12+'2.4'!F12</f>
        <v>1.6780388236063786</v>
      </c>
      <c r="G12" s="199">
        <f>+D12/C12*100</f>
        <v>91.991390893129207</v>
      </c>
    </row>
    <row r="13" spans="2:14" ht="18" customHeight="1" thickBot="1">
      <c r="B13" s="196" t="s">
        <v>139</v>
      </c>
      <c r="C13" s="197">
        <v>115.3</v>
      </c>
      <c r="D13" s="197">
        <v>106.371</v>
      </c>
      <c r="E13" s="197">
        <f>+C13-D13</f>
        <v>8.929000000000002</v>
      </c>
      <c r="F13" s="197">
        <v>1.5</v>
      </c>
      <c r="G13" s="197">
        <f>+D13/C13*100</f>
        <v>92.255854293148303</v>
      </c>
    </row>
    <row r="14" spans="2:14" ht="18" customHeight="1" thickBot="1">
      <c r="B14" s="200" t="s">
        <v>252</v>
      </c>
      <c r="C14" s="201">
        <v>116.54676967854834</v>
      </c>
      <c r="D14" s="201">
        <v>107.64547269350555</v>
      </c>
      <c r="E14" s="201">
        <f>+C14-D14</f>
        <v>8.9012969850427908</v>
      </c>
      <c r="F14" s="201">
        <f>+D14-D13</f>
        <v>1.2744726935055581</v>
      </c>
      <c r="G14" s="201">
        <f t="shared" si="0"/>
        <v>92.362467866253382</v>
      </c>
      <c r="I14" s="967"/>
      <c r="K14" s="202"/>
      <c r="L14" s="203"/>
      <c r="M14" s="758"/>
      <c r="N14" s="757"/>
    </row>
    <row r="15" spans="2:14" s="23" customFormat="1" ht="39" customHeight="1">
      <c r="B15" s="1136" t="s">
        <v>140</v>
      </c>
      <c r="C15" s="1136"/>
      <c r="D15" s="1136"/>
      <c r="E15" s="1136"/>
      <c r="F15" s="1136"/>
      <c r="G15" s="1136"/>
      <c r="H15" s="29"/>
      <c r="I15" s="29"/>
    </row>
    <row r="19" spans="2:2">
      <c r="B19" s="204"/>
    </row>
    <row r="22" spans="2:2">
      <c r="B22" s="204"/>
    </row>
    <row r="30" spans="2:2">
      <c r="B30" s="204"/>
    </row>
    <row r="37" spans="2:2">
      <c r="B37" s="205"/>
    </row>
  </sheetData>
  <sheetProtection algorithmName="SHA-512" hashValue="e06tcJjWsQvXnIAygWCSAnlCS0MSFxvkSPPZ0WRcv2zMI49lQDQlLteXN1cnjSvg4tFprGUD24EKoNL9JKp3ag==" saltValue="8RpmSVkHLsE9frTU8Db+PA==" spinCount="100000" sheet="1" objects="1" scenarios="1"/>
  <mergeCells count="6">
    <mergeCell ref="B15:G15"/>
    <mergeCell ref="B2:G2"/>
    <mergeCell ref="B3:B4"/>
    <mergeCell ref="C3:C4"/>
    <mergeCell ref="D3:F3"/>
    <mergeCell ref="G3:G4"/>
  </mergeCells>
  <printOptions horizontalCentered="1"/>
  <pageMargins left="0.19685039370078741" right="0.19685039370078741" top="0.59055118110236227" bottom="0.59055118110236227" header="0.39370078740157483" footer="0.39370078740157483"/>
  <pageSetup paperSize="125" scale="9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3" tint="-0.499984740745262"/>
  </sheetPr>
  <dimension ref="A1:L42"/>
  <sheetViews>
    <sheetView showZeros="0" workbookViewId="0"/>
  </sheetViews>
  <sheetFormatPr baseColWidth="10" defaultRowHeight="12.75"/>
  <cols>
    <col min="1" max="1" width="2.7109375" style="23" customWidth="1"/>
    <col min="2" max="2" width="12.7109375" style="23" customWidth="1"/>
    <col min="3" max="7" width="14.7109375" style="23" customWidth="1"/>
    <col min="8" max="8" width="2.7109375" style="23" customWidth="1"/>
    <col min="9" max="9" width="18.85546875" style="23" bestFit="1" customWidth="1"/>
    <col min="10" max="12" width="7.85546875" style="23" customWidth="1"/>
    <col min="13" max="16384" width="11.42578125" style="23"/>
  </cols>
  <sheetData>
    <row r="1" spans="1:12" s="22" customFormat="1" ht="12" customHeight="1" thickBot="1">
      <c r="A1" s="109"/>
      <c r="B1" s="20"/>
      <c r="C1" s="21"/>
      <c r="D1" s="21"/>
      <c r="E1" s="21"/>
      <c r="F1" s="21"/>
      <c r="G1" s="21"/>
    </row>
    <row r="2" spans="1:12" ht="27" customHeight="1" thickBot="1">
      <c r="B2" s="1117" t="s">
        <v>531</v>
      </c>
      <c r="C2" s="1118"/>
      <c r="D2" s="1118"/>
      <c r="E2" s="1118"/>
      <c r="F2" s="1118"/>
      <c r="G2" s="1119"/>
    </row>
    <row r="3" spans="1:12" ht="24" customHeight="1" thickBot="1">
      <c r="B3" s="1121" t="s">
        <v>0</v>
      </c>
      <c r="C3" s="1121" t="s">
        <v>132</v>
      </c>
      <c r="D3" s="1137" t="s">
        <v>133</v>
      </c>
      <c r="E3" s="1138"/>
      <c r="F3" s="1139"/>
      <c r="G3" s="1140" t="s">
        <v>141</v>
      </c>
    </row>
    <row r="4" spans="1:12" ht="24" customHeight="1" thickBot="1">
      <c r="B4" s="1122"/>
      <c r="C4" s="1122"/>
      <c r="D4" s="195" t="s">
        <v>122</v>
      </c>
      <c r="E4" s="195" t="s">
        <v>123</v>
      </c>
      <c r="F4" s="195" t="s">
        <v>135</v>
      </c>
      <c r="G4" s="1140"/>
    </row>
    <row r="5" spans="1:12" ht="18" customHeight="1" thickBot="1">
      <c r="B5" s="206">
        <v>1990</v>
      </c>
      <c r="C5" s="207">
        <v>57.298850000000002</v>
      </c>
      <c r="D5" s="207">
        <v>51.204782999999999</v>
      </c>
      <c r="E5" s="207">
        <f t="shared" ref="E5:E14" si="0">+C5-D5</f>
        <v>6.0940670000000026</v>
      </c>
      <c r="F5" s="207"/>
      <c r="G5" s="207">
        <f>+D5/C5*100</f>
        <v>89.36441656333416</v>
      </c>
    </row>
    <row r="6" spans="1:12" ht="18" customHeight="1" thickBot="1">
      <c r="B6" s="208">
        <v>1995</v>
      </c>
      <c r="C6" s="199">
        <v>66.695113000000006</v>
      </c>
      <c r="D6" s="199">
        <v>61.983660999999998</v>
      </c>
      <c r="E6" s="199">
        <f t="shared" si="0"/>
        <v>4.7114520000000084</v>
      </c>
      <c r="F6" s="199">
        <f>D6-D5</f>
        <v>10.778877999999999</v>
      </c>
      <c r="G6" s="199">
        <f t="shared" ref="G6:G14" si="1">+D6/C6*100</f>
        <v>92.935836243354132</v>
      </c>
    </row>
    <row r="7" spans="1:12" ht="18" customHeight="1" thickBot="1">
      <c r="B7" s="206">
        <v>2000</v>
      </c>
      <c r="C7" s="207">
        <v>71.141889000000006</v>
      </c>
      <c r="D7" s="207">
        <v>67.302460999999994</v>
      </c>
      <c r="E7" s="207">
        <f t="shared" si="0"/>
        <v>3.8394280000000123</v>
      </c>
      <c r="F7" s="207">
        <f>D7-D6</f>
        <v>5.318799999999996</v>
      </c>
      <c r="G7" s="207">
        <f t="shared" si="1"/>
        <v>94.603140211809659</v>
      </c>
    </row>
    <row r="8" spans="1:12" ht="18" customHeight="1" thickBot="1">
      <c r="B8" s="208">
        <v>2005</v>
      </c>
      <c r="C8" s="199">
        <v>76.093575999999999</v>
      </c>
      <c r="D8" s="199">
        <v>72.310034999999999</v>
      </c>
      <c r="E8" s="199">
        <f t="shared" si="0"/>
        <v>3.7835409999999996</v>
      </c>
      <c r="F8" s="199">
        <f>D8-D7</f>
        <v>5.0075740000000053</v>
      </c>
      <c r="G8" s="199">
        <f t="shared" si="1"/>
        <v>95.027778691856994</v>
      </c>
    </row>
    <row r="9" spans="1:12" ht="18" customHeight="1" thickBot="1">
      <c r="B9" s="206">
        <v>2010</v>
      </c>
      <c r="C9" s="207">
        <v>84.712604999999996</v>
      </c>
      <c r="D9" s="207">
        <v>80.976020000000005</v>
      </c>
      <c r="E9" s="207">
        <v>3.7</v>
      </c>
      <c r="F9" s="207">
        <f>D9-D8</f>
        <v>8.6659850000000063</v>
      </c>
      <c r="G9" s="207">
        <f t="shared" si="1"/>
        <v>95.589103888376485</v>
      </c>
    </row>
    <row r="10" spans="1:12" ht="18" customHeight="1" thickBot="1">
      <c r="B10" s="208" t="s">
        <v>136</v>
      </c>
      <c r="C10" s="199">
        <v>85.399027000000004</v>
      </c>
      <c r="D10" s="199">
        <v>81.486613677364531</v>
      </c>
      <c r="E10" s="199">
        <f>+C10-D10</f>
        <v>3.9124133226354729</v>
      </c>
      <c r="F10" s="199">
        <f>D10-D9</f>
        <v>0.51059367736452543</v>
      </c>
      <c r="G10" s="199">
        <f t="shared" si="1"/>
        <v>95.418667565573699</v>
      </c>
    </row>
    <row r="11" spans="1:12" ht="18" customHeight="1" thickBot="1">
      <c r="B11" s="206" t="s">
        <v>137</v>
      </c>
      <c r="C11" s="207">
        <v>86.7</v>
      </c>
      <c r="D11" s="207">
        <v>82.7</v>
      </c>
      <c r="E11" s="207">
        <f>+C11-D11</f>
        <v>4</v>
      </c>
      <c r="F11" s="207">
        <f>+D11-D10</f>
        <v>1.213386322635472</v>
      </c>
      <c r="G11" s="207">
        <f>+D11/C11*100</f>
        <v>95.386389850057668</v>
      </c>
    </row>
    <row r="12" spans="1:12" ht="18" customHeight="1" thickBot="1">
      <c r="B12" s="208" t="s">
        <v>138</v>
      </c>
      <c r="C12" s="199">
        <v>87.894521432880694</v>
      </c>
      <c r="D12" s="199">
        <v>83.960276548587032</v>
      </c>
      <c r="E12" s="199">
        <v>3.9342448842936619</v>
      </c>
      <c r="F12" s="199">
        <v>1.27803882360638</v>
      </c>
      <c r="G12" s="199">
        <v>95.523902036035338</v>
      </c>
    </row>
    <row r="13" spans="1:12" ht="18" customHeight="1" thickBot="1">
      <c r="B13" s="206" t="s">
        <v>139</v>
      </c>
      <c r="C13" s="207">
        <v>89.1</v>
      </c>
      <c r="D13" s="207">
        <v>85.001999999999995</v>
      </c>
      <c r="E13" s="207">
        <v>4.0999999999999996</v>
      </c>
      <c r="F13" s="207">
        <f>+D13-D12</f>
        <v>1.0417234514129632</v>
      </c>
      <c r="G13" s="207">
        <v>95.4</v>
      </c>
    </row>
    <row r="14" spans="1:12" ht="18" customHeight="1" thickBot="1">
      <c r="B14" s="209" t="s">
        <v>252</v>
      </c>
      <c r="C14" s="201">
        <v>90.286781574696604</v>
      </c>
      <c r="D14" s="201">
        <v>85.8720556342398</v>
      </c>
      <c r="E14" s="201">
        <f t="shared" si="0"/>
        <v>4.4147259404568047</v>
      </c>
      <c r="F14" s="201">
        <f>+D14-D13</f>
        <v>0.87005563423980448</v>
      </c>
      <c r="G14" s="201">
        <f t="shared" si="1"/>
        <v>95.110329703352662</v>
      </c>
      <c r="I14" s="966"/>
      <c r="J14" s="202"/>
      <c r="K14" s="202"/>
      <c r="L14" s="203"/>
    </row>
    <row r="15" spans="1:12" ht="32.25" customHeight="1">
      <c r="B15" s="1136" t="s">
        <v>142</v>
      </c>
      <c r="C15" s="1136"/>
      <c r="D15" s="1136"/>
      <c r="E15" s="1136"/>
      <c r="F15" s="1136"/>
      <c r="G15" s="1136"/>
      <c r="H15" s="29"/>
      <c r="I15" s="29"/>
    </row>
    <row r="16" spans="1:12">
      <c r="C16" s="134"/>
      <c r="D16" s="134"/>
      <c r="E16" s="134"/>
    </row>
    <row r="17" spans="2:2">
      <c r="B17" s="41"/>
    </row>
    <row r="24" spans="2:2">
      <c r="B24" s="41"/>
    </row>
    <row r="27" spans="2:2">
      <c r="B27" s="31"/>
    </row>
    <row r="35" spans="2:2">
      <c r="B35" s="31"/>
    </row>
    <row r="42" spans="2:2">
      <c r="B42" s="32"/>
    </row>
  </sheetData>
  <sheetProtection algorithmName="SHA-512" hashValue="bjCQNx4VuRKqBWHQOPnKqeAGLY7nyjNdNrh7SIW7rwHAz2TUmRl7CZtfjTY9ctPmzzYEKW93b/STvgTyNn15og==" saltValue="oV+fvRsxQ2FlEyBQi8ZpMg==" spinCount="100000" sheet="1" objects="1" scenarios="1"/>
  <mergeCells count="6">
    <mergeCell ref="B15:G15"/>
    <mergeCell ref="B2:G2"/>
    <mergeCell ref="B3:B4"/>
    <mergeCell ref="C3:C4"/>
    <mergeCell ref="D3:F3"/>
    <mergeCell ref="G3:G4"/>
  </mergeCells>
  <printOptions horizontalCentered="1"/>
  <pageMargins left="0.19685039370078741" right="0.19685039370078741" top="0.59055118110236227" bottom="0.59055118110236227" header="0.39370078740157483" footer="0.39370078740157483"/>
  <pageSetup paperSize="125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2:N40"/>
  <sheetViews>
    <sheetView showGridLines="0" zoomScale="80" zoomScaleNormal="80" workbookViewId="0"/>
  </sheetViews>
  <sheetFormatPr baseColWidth="10" defaultRowHeight="15"/>
  <cols>
    <col min="1" max="1" width="6.28515625" customWidth="1"/>
    <col min="15" max="15" width="6" customWidth="1"/>
  </cols>
  <sheetData>
    <row r="2" spans="2:14" ht="18.75">
      <c r="B2" s="1142" t="s">
        <v>532</v>
      </c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1142"/>
      <c r="N2" s="1142"/>
    </row>
    <row r="3" spans="2:14"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8"/>
    </row>
    <row r="4" spans="2:14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1"/>
    </row>
    <row r="5" spans="2:14"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1"/>
    </row>
    <row r="6" spans="2:14"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1"/>
    </row>
    <row r="7" spans="2:14"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1"/>
    </row>
    <row r="8" spans="2:14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1"/>
    </row>
    <row r="9" spans="2:14"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</row>
    <row r="10" spans="2:14"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1"/>
    </row>
    <row r="11" spans="2:14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1"/>
    </row>
    <row r="12" spans="2:14"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1"/>
    </row>
    <row r="13" spans="2:14"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1"/>
    </row>
    <row r="14" spans="2:14">
      <c r="B14" s="269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1"/>
    </row>
    <row r="15" spans="2:14">
      <c r="B15" s="269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1"/>
    </row>
    <row r="16" spans="2:14">
      <c r="B16" s="269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1"/>
    </row>
    <row r="17" spans="2:14">
      <c r="B17" s="269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1"/>
    </row>
    <row r="18" spans="2:14">
      <c r="B18" s="269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1"/>
    </row>
    <row r="19" spans="2:14">
      <c r="B19" s="269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1"/>
    </row>
    <row r="20" spans="2:14"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</row>
    <row r="21" spans="2:14">
      <c r="B21" s="269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1"/>
    </row>
    <row r="22" spans="2:14">
      <c r="B22" s="269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1"/>
    </row>
    <row r="23" spans="2:14">
      <c r="B23" s="269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1"/>
    </row>
    <row r="24" spans="2:14"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1"/>
    </row>
    <row r="25" spans="2:14">
      <c r="B25" s="269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1"/>
    </row>
    <row r="26" spans="2:14">
      <c r="B26" s="269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1"/>
    </row>
    <row r="27" spans="2:14">
      <c r="B27" s="269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1"/>
    </row>
    <row r="28" spans="2:14">
      <c r="B28" s="269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1"/>
    </row>
    <row r="29" spans="2:14"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1"/>
    </row>
    <row r="30" spans="2:14">
      <c r="B30" s="269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1"/>
    </row>
    <row r="31" spans="2:14">
      <c r="B31" s="269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1"/>
    </row>
    <row r="32" spans="2:14">
      <c r="B32" s="269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1"/>
    </row>
    <row r="33" spans="2:14">
      <c r="B33" s="269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1"/>
    </row>
    <row r="34" spans="2:14">
      <c r="B34" s="269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1"/>
    </row>
    <row r="35" spans="2:14">
      <c r="B35" s="269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1"/>
    </row>
    <row r="36" spans="2:14">
      <c r="B36" s="269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1"/>
    </row>
    <row r="37" spans="2:14">
      <c r="B37" s="269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1"/>
    </row>
    <row r="38" spans="2:14" ht="10.5" customHeight="1">
      <c r="B38" s="272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4"/>
    </row>
    <row r="39" spans="2:14" ht="7.5" customHeight="1"/>
    <row r="40" spans="2:14" ht="30.75" customHeight="1">
      <c r="B40" s="1141" t="s">
        <v>142</v>
      </c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</row>
  </sheetData>
  <sheetProtection algorithmName="SHA-512" hashValue="Jhn/A3TgnEWwQLgh3cmZkYO61MIYIGqCvZi5RJ0Qb9856SrMwYvXJYnSZ0ivL2XyDBrimMF9R737eWUiSXclmQ==" saltValue="M98alca87J3E4jaqMZQRJg==" spinCount="100000" sheet="1" objects="1" scenarios="1"/>
  <mergeCells count="2">
    <mergeCell ref="B40:M40"/>
    <mergeCell ref="B2:N2"/>
  </mergeCells>
  <printOptions horizontalCentered="1"/>
  <pageMargins left="0.70866141732283472" right="0.70866141732283472" top="0.74803149606299213" bottom="0.74803149606299213" header="0.31496062992125984" footer="0.31496062992125984"/>
  <pageSetup paperSize="125" scale="79" orientation="landscape" horizontalDpi="1200" verticalDpi="12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theme="3" tint="-0.499984740745262"/>
    <pageSetUpPr fitToPage="1"/>
  </sheetPr>
  <dimension ref="B1:L43"/>
  <sheetViews>
    <sheetView showZeros="0" workbookViewId="0"/>
  </sheetViews>
  <sheetFormatPr baseColWidth="10" defaultRowHeight="11.25"/>
  <cols>
    <col min="1" max="1" width="2.7109375" style="100" customWidth="1"/>
    <col min="2" max="2" width="12.7109375" style="100" customWidth="1"/>
    <col min="3" max="7" width="14.7109375" style="100" customWidth="1"/>
    <col min="8" max="8" width="2.7109375" style="100" customWidth="1"/>
    <col min="9" max="10" width="14.28515625" style="100" bestFit="1" customWidth="1"/>
    <col min="11" max="11" width="6.85546875" style="100" customWidth="1"/>
    <col min="12" max="16384" width="11.42578125" style="100"/>
  </cols>
  <sheetData>
    <row r="1" spans="2:12" s="212" customFormat="1" ht="12" customHeight="1" thickBot="1">
      <c r="B1" s="210"/>
      <c r="C1" s="211"/>
      <c r="D1" s="211"/>
      <c r="E1" s="211"/>
      <c r="F1" s="211"/>
      <c r="G1" s="211"/>
    </row>
    <row r="2" spans="2:12" ht="27" customHeight="1" thickBot="1">
      <c r="B2" s="1117" t="s">
        <v>533</v>
      </c>
      <c r="C2" s="1118"/>
      <c r="D2" s="1118"/>
      <c r="E2" s="1118"/>
      <c r="F2" s="1118"/>
      <c r="G2" s="1119"/>
    </row>
    <row r="3" spans="2:12" ht="24" customHeight="1" thickBot="1">
      <c r="B3" s="1121" t="s">
        <v>0</v>
      </c>
      <c r="C3" s="1121" t="s">
        <v>132</v>
      </c>
      <c r="D3" s="1137" t="s">
        <v>133</v>
      </c>
      <c r="E3" s="1138"/>
      <c r="F3" s="1139"/>
      <c r="G3" s="1140" t="s">
        <v>141</v>
      </c>
    </row>
    <row r="4" spans="2:12" ht="24" customHeight="1" thickBot="1">
      <c r="B4" s="1122"/>
      <c r="C4" s="1122"/>
      <c r="D4" s="195" t="s">
        <v>122</v>
      </c>
      <c r="E4" s="195" t="s">
        <v>123</v>
      </c>
      <c r="F4" s="195" t="s">
        <v>135</v>
      </c>
      <c r="G4" s="1140"/>
    </row>
    <row r="5" spans="2:12" ht="18" customHeight="1" thickBot="1">
      <c r="B5" s="213">
        <v>1990</v>
      </c>
      <c r="C5" s="197">
        <v>23.134974</v>
      </c>
      <c r="D5" s="197">
        <v>11.850759</v>
      </c>
      <c r="E5" s="197">
        <f t="shared" ref="E5:E14" si="0">+C5-D5</f>
        <v>11.284215</v>
      </c>
      <c r="F5" s="197"/>
      <c r="G5" s="197">
        <f t="shared" ref="G5:G14" si="1">+D5/C5*100</f>
        <v>51.224431892596897</v>
      </c>
    </row>
    <row r="6" spans="2:12" ht="18" customHeight="1" thickBot="1">
      <c r="B6" s="208">
        <v>1995</v>
      </c>
      <c r="C6" s="199">
        <v>24.033539000000001</v>
      </c>
      <c r="D6" s="199">
        <v>14.755267</v>
      </c>
      <c r="E6" s="199">
        <f t="shared" si="0"/>
        <v>9.2782720000000012</v>
      </c>
      <c r="F6" s="199">
        <f>+D6-D5</f>
        <v>2.9045079999999999</v>
      </c>
      <c r="G6" s="199">
        <f t="shared" si="1"/>
        <v>61.394482934868641</v>
      </c>
      <c r="J6" s="214"/>
    </row>
    <row r="7" spans="2:12" ht="18" customHeight="1" thickBot="1">
      <c r="B7" s="213">
        <v>2000</v>
      </c>
      <c r="C7" s="197">
        <v>24.231590000000001</v>
      </c>
      <c r="D7" s="197">
        <v>16.466341</v>
      </c>
      <c r="E7" s="197">
        <f t="shared" si="0"/>
        <v>7.7652490000000007</v>
      </c>
      <c r="F7" s="197">
        <f>+D7-D6</f>
        <v>1.711074</v>
      </c>
      <c r="G7" s="197">
        <f t="shared" si="1"/>
        <v>67.954026128702239</v>
      </c>
      <c r="J7" s="214"/>
    </row>
    <row r="8" spans="2:12" ht="18" customHeight="1" thickBot="1">
      <c r="B8" s="208">
        <v>2005</v>
      </c>
      <c r="C8" s="199">
        <v>23.934885000000001</v>
      </c>
      <c r="D8" s="199">
        <v>16.913716000000001</v>
      </c>
      <c r="E8" s="199">
        <f t="shared" si="0"/>
        <v>7.0211690000000004</v>
      </c>
      <c r="F8" s="199">
        <f>+D8-D7</f>
        <v>0.44737500000000097</v>
      </c>
      <c r="G8" s="199">
        <f t="shared" si="1"/>
        <v>70.665541112898595</v>
      </c>
      <c r="J8" s="214"/>
    </row>
    <row r="9" spans="2:12" ht="18" customHeight="1" thickBot="1">
      <c r="B9" s="213">
        <v>2010</v>
      </c>
      <c r="C9" s="197">
        <v>25.834979000000001</v>
      </c>
      <c r="D9" s="197">
        <v>19.554527</v>
      </c>
      <c r="E9" s="197">
        <f t="shared" si="0"/>
        <v>6.2804520000000004</v>
      </c>
      <c r="F9" s="197">
        <v>2.7</v>
      </c>
      <c r="G9" s="197">
        <f t="shared" si="1"/>
        <v>75.690121520903887</v>
      </c>
      <c r="I9" s="215"/>
      <c r="J9" s="214"/>
    </row>
    <row r="10" spans="2:12" ht="18" customHeight="1" thickBot="1">
      <c r="B10" s="208" t="s">
        <v>136</v>
      </c>
      <c r="C10" s="199">
        <v>25.9</v>
      </c>
      <c r="D10" s="199">
        <v>19.995523507153983</v>
      </c>
      <c r="E10" s="199">
        <f t="shared" si="0"/>
        <v>5.9044764928460154</v>
      </c>
      <c r="F10" s="199">
        <f>+D10-D9</f>
        <v>0.44099650715398298</v>
      </c>
      <c r="G10" s="199">
        <f t="shared" si="1"/>
        <v>77.202793463915</v>
      </c>
      <c r="I10" s="215"/>
      <c r="J10" s="214"/>
    </row>
    <row r="11" spans="2:12" ht="18" customHeight="1" thickBot="1">
      <c r="B11" s="213" t="s">
        <v>137</v>
      </c>
      <c r="C11" s="197">
        <v>26</v>
      </c>
      <c r="D11" s="197">
        <v>20.5</v>
      </c>
      <c r="E11" s="197">
        <f>+C11-D11</f>
        <v>5.5</v>
      </c>
      <c r="F11" s="197">
        <f>+D11-D10</f>
        <v>0.50447649284601681</v>
      </c>
      <c r="G11" s="197">
        <f t="shared" si="1"/>
        <v>78.84615384615384</v>
      </c>
      <c r="I11" s="215"/>
      <c r="J11" s="214"/>
    </row>
    <row r="12" spans="2:12" ht="18" customHeight="1" thickBot="1">
      <c r="B12" s="208" t="s">
        <v>138</v>
      </c>
      <c r="C12" s="199">
        <v>26.094706831325254</v>
      </c>
      <c r="D12" s="199">
        <v>20.9</v>
      </c>
      <c r="E12" s="199">
        <v>5.1504156270594947</v>
      </c>
      <c r="F12" s="199">
        <f>+D12-D11</f>
        <v>0.39999999999999858</v>
      </c>
      <c r="G12" s="199">
        <f t="shared" si="1"/>
        <v>80.092871458937807</v>
      </c>
      <c r="I12" s="215"/>
      <c r="J12" s="214"/>
    </row>
    <row r="13" spans="2:12" ht="18" customHeight="1" thickBot="1">
      <c r="B13" s="213">
        <v>2013</v>
      </c>
      <c r="C13" s="197">
        <v>26.2</v>
      </c>
      <c r="D13" s="197">
        <v>21.367999999999999</v>
      </c>
      <c r="E13" s="197">
        <v>4.8</v>
      </c>
      <c r="F13" s="197">
        <f t="shared" ref="F13:F14" si="2">+D13-D12</f>
        <v>0.46799999999999997</v>
      </c>
      <c r="G13" s="197">
        <v>81.599999999999994</v>
      </c>
      <c r="I13" s="215"/>
      <c r="J13" s="214"/>
    </row>
    <row r="14" spans="2:12" ht="18" customHeight="1" thickBot="1">
      <c r="B14" s="172" t="s">
        <v>252</v>
      </c>
      <c r="C14" s="201">
        <v>26.25998810385175</v>
      </c>
      <c r="D14" s="201">
        <v>21.773417059265764</v>
      </c>
      <c r="E14" s="201">
        <f t="shared" si="0"/>
        <v>4.4865710445859861</v>
      </c>
      <c r="F14" s="201">
        <f t="shared" si="2"/>
        <v>0.40541705926576554</v>
      </c>
      <c r="G14" s="201">
        <f t="shared" si="1"/>
        <v>82.914801686723123</v>
      </c>
      <c r="I14" s="215"/>
      <c r="J14" s="215"/>
      <c r="K14" s="216"/>
      <c r="L14" s="216"/>
    </row>
    <row r="15" spans="2:12" ht="39" customHeight="1">
      <c r="B15" s="1136" t="s">
        <v>140</v>
      </c>
      <c r="C15" s="1136"/>
      <c r="D15" s="1136"/>
      <c r="E15" s="1136"/>
      <c r="F15" s="1136"/>
      <c r="G15" s="1136"/>
    </row>
    <row r="16" spans="2:12">
      <c r="B16" s="217"/>
      <c r="C16" s="218"/>
      <c r="D16" s="218"/>
      <c r="E16" s="218"/>
      <c r="F16" s="218"/>
      <c r="G16" s="218"/>
      <c r="H16" s="218"/>
      <c r="I16" s="218"/>
      <c r="J16" s="218"/>
    </row>
    <row r="17" spans="2:10">
      <c r="B17" s="219"/>
      <c r="C17" s="218"/>
      <c r="D17" s="218"/>
      <c r="E17" s="218"/>
      <c r="F17" s="218"/>
      <c r="G17" s="218"/>
      <c r="H17" s="218"/>
      <c r="I17" s="218"/>
      <c r="J17" s="218"/>
    </row>
    <row r="18" spans="2:10">
      <c r="B18" s="220"/>
      <c r="C18" s="218"/>
      <c r="D18" s="218"/>
      <c r="E18" s="218"/>
      <c r="F18" s="218"/>
      <c r="G18" s="218"/>
      <c r="H18" s="218"/>
      <c r="I18" s="218"/>
      <c r="J18" s="218"/>
    </row>
    <row r="19" spans="2:10">
      <c r="C19" s="218"/>
      <c r="D19" s="218"/>
      <c r="E19" s="218"/>
      <c r="F19" s="218"/>
      <c r="G19" s="218"/>
      <c r="H19" s="218"/>
      <c r="I19" s="218"/>
      <c r="J19" s="218"/>
    </row>
    <row r="20" spans="2:10">
      <c r="C20" s="218"/>
      <c r="D20" s="218"/>
      <c r="E20" s="218"/>
      <c r="F20" s="218"/>
      <c r="G20" s="218"/>
      <c r="H20" s="218"/>
      <c r="I20" s="218"/>
      <c r="J20" s="218"/>
    </row>
    <row r="21" spans="2:10">
      <c r="C21" s="218"/>
      <c r="D21" s="218"/>
      <c r="E21" s="218"/>
      <c r="F21" s="218"/>
      <c r="G21" s="218"/>
      <c r="H21" s="218"/>
      <c r="I21" s="218"/>
      <c r="J21" s="218"/>
    </row>
    <row r="25" spans="2:10">
      <c r="B25" s="220"/>
    </row>
    <row r="28" spans="2:10">
      <c r="B28" s="221"/>
    </row>
    <row r="36" spans="2:2">
      <c r="B36" s="221"/>
    </row>
    <row r="43" spans="2:2">
      <c r="B43" s="222"/>
    </row>
  </sheetData>
  <mergeCells count="6">
    <mergeCell ref="B15:G15"/>
    <mergeCell ref="B2:G2"/>
    <mergeCell ref="B3:B4"/>
    <mergeCell ref="C3:C4"/>
    <mergeCell ref="D3:F3"/>
    <mergeCell ref="G3:G4"/>
  </mergeCells>
  <printOptions horizontalCentered="1"/>
  <pageMargins left="0.19685039370078741" right="0.19685039370078741" top="0.59055118110236227" bottom="0.59055118110236227" header="0.39370078740157483" footer="0.39370078740157483"/>
  <pageSetup paperSize="12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1:X38"/>
  <sheetViews>
    <sheetView zoomScale="80" zoomScaleNormal="80" zoomScaleSheetLayoutView="90" workbookViewId="0"/>
  </sheetViews>
  <sheetFormatPr baseColWidth="10" defaultRowHeight="15"/>
  <cols>
    <col min="1" max="1" width="3.42578125" style="769" customWidth="1"/>
    <col min="2" max="2" width="22.7109375" style="769" customWidth="1"/>
    <col min="3" max="12" width="8.85546875" style="769" customWidth="1"/>
    <col min="13" max="13" width="4.28515625" style="769" customWidth="1"/>
    <col min="14" max="14" width="22.7109375" style="769" customWidth="1"/>
    <col min="15" max="24" width="8.85546875" style="769" customWidth="1"/>
    <col min="25" max="16384" width="11.42578125" style="769"/>
  </cols>
  <sheetData>
    <row r="1" spans="2:24" ht="15.75" thickBot="1"/>
    <row r="2" spans="2:24" ht="36" customHeight="1" thickBot="1">
      <c r="B2" s="1145" t="s">
        <v>676</v>
      </c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768"/>
      <c r="N2" s="1145" t="s">
        <v>677</v>
      </c>
      <c r="O2" s="1146"/>
      <c r="P2" s="1146"/>
      <c r="Q2" s="1146"/>
      <c r="R2" s="1146"/>
      <c r="S2" s="1146"/>
      <c r="T2" s="1146"/>
      <c r="U2" s="1146"/>
      <c r="V2" s="1146"/>
      <c r="W2" s="1146"/>
      <c r="X2" s="1146"/>
    </row>
    <row r="3" spans="2:24" ht="15.75" thickBot="1">
      <c r="B3" s="1147" t="s">
        <v>24</v>
      </c>
      <c r="C3" s="1149">
        <v>1990</v>
      </c>
      <c r="D3" s="1150"/>
      <c r="E3" s="1151">
        <v>1995</v>
      </c>
      <c r="F3" s="1151"/>
      <c r="G3" s="1151">
        <v>2000</v>
      </c>
      <c r="H3" s="1151"/>
      <c r="I3" s="1151">
        <v>2005</v>
      </c>
      <c r="J3" s="1151"/>
      <c r="K3" s="1151">
        <v>2010</v>
      </c>
      <c r="L3" s="1151"/>
      <c r="M3" s="770"/>
      <c r="N3" s="1147" t="s">
        <v>24</v>
      </c>
      <c r="O3" s="1151" t="s">
        <v>136</v>
      </c>
      <c r="P3" s="1151"/>
      <c r="Q3" s="1151" t="s">
        <v>137</v>
      </c>
      <c r="R3" s="1151"/>
      <c r="S3" s="1152" t="s">
        <v>138</v>
      </c>
      <c r="T3" s="1153"/>
      <c r="U3" s="1152" t="s">
        <v>139</v>
      </c>
      <c r="V3" s="1153"/>
      <c r="W3" s="1151" t="s">
        <v>252</v>
      </c>
      <c r="X3" s="1151"/>
    </row>
    <row r="4" spans="2:24" ht="30.75" customHeight="1" thickBot="1">
      <c r="B4" s="1148"/>
      <c r="C4" s="771" t="s">
        <v>122</v>
      </c>
      <c r="D4" s="771" t="s">
        <v>123</v>
      </c>
      <c r="E4" s="771" t="s">
        <v>122</v>
      </c>
      <c r="F4" s="771" t="s">
        <v>123</v>
      </c>
      <c r="G4" s="771" t="s">
        <v>122</v>
      </c>
      <c r="H4" s="771" t="s">
        <v>123</v>
      </c>
      <c r="I4" s="771" t="s">
        <v>122</v>
      </c>
      <c r="J4" s="771" t="s">
        <v>123</v>
      </c>
      <c r="K4" s="771" t="s">
        <v>122</v>
      </c>
      <c r="L4" s="771" t="s">
        <v>123</v>
      </c>
      <c r="M4" s="772"/>
      <c r="N4" s="1148"/>
      <c r="O4" s="771" t="s">
        <v>122</v>
      </c>
      <c r="P4" s="771" t="s">
        <v>123</v>
      </c>
      <c r="Q4" s="771" t="s">
        <v>122</v>
      </c>
      <c r="R4" s="771" t="s">
        <v>123</v>
      </c>
      <c r="S4" s="771" t="s">
        <v>122</v>
      </c>
      <c r="T4" s="771" t="s">
        <v>123</v>
      </c>
      <c r="U4" s="771" t="s">
        <v>122</v>
      </c>
      <c r="V4" s="771" t="s">
        <v>123</v>
      </c>
      <c r="W4" s="771" t="s">
        <v>122</v>
      </c>
      <c r="X4" s="771" t="s">
        <v>123</v>
      </c>
    </row>
    <row r="5" spans="2:24" ht="15.75" thickBot="1">
      <c r="B5" s="223" t="s">
        <v>27</v>
      </c>
      <c r="C5" s="224">
        <v>95.487738999247071</v>
      </c>
      <c r="D5" s="224">
        <v>4.5122610007529289</v>
      </c>
      <c r="E5" s="224">
        <v>97.967684590050183</v>
      </c>
      <c r="F5" s="224">
        <v>2.0323154099498169</v>
      </c>
      <c r="G5" s="224">
        <v>97.9</v>
      </c>
      <c r="H5" s="224">
        <f t="shared" ref="H5:H37" si="0">100-G5</f>
        <v>2.0999999999999943</v>
      </c>
      <c r="I5" s="224">
        <v>97.8</v>
      </c>
      <c r="J5" s="224">
        <v>2.2000000000000002</v>
      </c>
      <c r="K5" s="224">
        <v>98.841967347860688</v>
      </c>
      <c r="L5" s="224">
        <f>100-K5</f>
        <v>1.1580326521393118</v>
      </c>
      <c r="M5" s="759"/>
      <c r="N5" s="223" t="s">
        <v>27</v>
      </c>
      <c r="O5" s="224">
        <v>98.463257186446469</v>
      </c>
      <c r="P5" s="224">
        <f>100-O5</f>
        <v>1.5367428135535306</v>
      </c>
      <c r="Q5" s="224">
        <v>97.573886906987056</v>
      </c>
      <c r="R5" s="224">
        <v>2.426113093012944</v>
      </c>
      <c r="S5" s="224">
        <v>98.924735768963984</v>
      </c>
      <c r="T5" s="224">
        <v>1.0752642310360159</v>
      </c>
      <c r="U5" s="224">
        <v>99.52499306428102</v>
      </c>
      <c r="V5" s="224">
        <v>0.47500693571898012</v>
      </c>
      <c r="W5" s="224">
        <f>+'2.1'!F6</f>
        <v>98.891676723269967</v>
      </c>
      <c r="X5" s="224">
        <f>100-W5</f>
        <v>1.1083232767300331</v>
      </c>
    </row>
    <row r="6" spans="2:24" ht="15.75" thickBot="1">
      <c r="B6" s="225" t="s">
        <v>28</v>
      </c>
      <c r="C6" s="226">
        <v>79.756406327864084</v>
      </c>
      <c r="D6" s="226">
        <v>20.243593672135916</v>
      </c>
      <c r="E6" s="226">
        <v>86.746249900329971</v>
      </c>
      <c r="F6" s="226">
        <v>13.253750099670029</v>
      </c>
      <c r="G6" s="226">
        <v>91.9</v>
      </c>
      <c r="H6" s="226">
        <f t="shared" si="0"/>
        <v>8.0999999999999943</v>
      </c>
      <c r="I6" s="226">
        <v>93.8</v>
      </c>
      <c r="J6" s="226">
        <v>6.2</v>
      </c>
      <c r="K6" s="226">
        <v>95.866114263205262</v>
      </c>
      <c r="L6" s="226">
        <f t="shared" ref="L6:L36" si="1">100-K6</f>
        <v>4.1338857367947384</v>
      </c>
      <c r="M6" s="759"/>
      <c r="N6" s="225" t="s">
        <v>28</v>
      </c>
      <c r="O6" s="226">
        <v>95.908686965009736</v>
      </c>
      <c r="P6" s="226">
        <f t="shared" ref="P6:P37" si="2">100-O6</f>
        <v>4.0913130349902644</v>
      </c>
      <c r="Q6" s="226">
        <v>94.254727194478789</v>
      </c>
      <c r="R6" s="226">
        <v>5.7452728055212106</v>
      </c>
      <c r="S6" s="226">
        <v>95.629091401238199</v>
      </c>
      <c r="T6" s="226">
        <v>4.370908598761801</v>
      </c>
      <c r="U6" s="226">
        <v>94.382465206903206</v>
      </c>
      <c r="V6" s="226">
        <v>5.6175347930967945</v>
      </c>
      <c r="W6" s="226">
        <f>+'2.1'!F7</f>
        <v>93.374283974833645</v>
      </c>
      <c r="X6" s="226">
        <f t="shared" ref="X6:X36" si="3">100-W6</f>
        <v>6.6257160251663549</v>
      </c>
    </row>
    <row r="7" spans="2:24" ht="15.75" thickBot="1">
      <c r="B7" s="223" t="s">
        <v>29</v>
      </c>
      <c r="C7" s="224">
        <v>89.374963705696757</v>
      </c>
      <c r="D7" s="224">
        <v>10.625036294303243</v>
      </c>
      <c r="E7" s="224">
        <v>90.857048954213866</v>
      </c>
      <c r="F7" s="224">
        <v>9.142951045786134</v>
      </c>
      <c r="G7" s="224">
        <v>92.5</v>
      </c>
      <c r="H7" s="224">
        <f t="shared" si="0"/>
        <v>7.5</v>
      </c>
      <c r="I7" s="224">
        <v>87.7</v>
      </c>
      <c r="J7" s="224">
        <v>12.3</v>
      </c>
      <c r="K7" s="224">
        <v>92.561790365569493</v>
      </c>
      <c r="L7" s="224">
        <f t="shared" si="1"/>
        <v>7.4382096344305069</v>
      </c>
      <c r="M7" s="759"/>
      <c r="N7" s="223" t="s">
        <v>29</v>
      </c>
      <c r="O7" s="224">
        <v>91.851829694285485</v>
      </c>
      <c r="P7" s="224">
        <f t="shared" si="2"/>
        <v>8.1481703057145154</v>
      </c>
      <c r="Q7" s="224">
        <v>93.155998649811366</v>
      </c>
      <c r="R7" s="224">
        <v>6.8440013501886341</v>
      </c>
      <c r="S7" s="224">
        <v>88.761331347006788</v>
      </c>
      <c r="T7" s="224">
        <v>11.238668652993212</v>
      </c>
      <c r="U7" s="224">
        <v>90.296367430742492</v>
      </c>
      <c r="V7" s="224">
        <v>9.7036325692575076</v>
      </c>
      <c r="W7" s="224">
        <f>+'2.1'!F8</f>
        <v>89.668653881012389</v>
      </c>
      <c r="X7" s="224">
        <f t="shared" si="3"/>
        <v>10.331346118987611</v>
      </c>
    </row>
    <row r="8" spans="2:24" ht="15.75" thickBot="1">
      <c r="B8" s="225" t="s">
        <v>30</v>
      </c>
      <c r="C8" s="226">
        <v>69.848000608758511</v>
      </c>
      <c r="D8" s="226">
        <v>30.151999391241489</v>
      </c>
      <c r="E8" s="226">
        <v>78.275957519012763</v>
      </c>
      <c r="F8" s="226">
        <v>21.724042480987237</v>
      </c>
      <c r="G8" s="226">
        <v>84.7</v>
      </c>
      <c r="H8" s="226">
        <f t="shared" si="0"/>
        <v>15.299999999999997</v>
      </c>
      <c r="I8" s="226">
        <v>88.4</v>
      </c>
      <c r="J8" s="226">
        <v>11.6</v>
      </c>
      <c r="K8" s="226">
        <v>89.98640020737534</v>
      </c>
      <c r="L8" s="226">
        <f t="shared" si="1"/>
        <v>10.01359979262466</v>
      </c>
      <c r="M8" s="759"/>
      <c r="N8" s="225" t="s">
        <v>30</v>
      </c>
      <c r="O8" s="226">
        <v>90.121536796446193</v>
      </c>
      <c r="P8" s="226">
        <f t="shared" si="2"/>
        <v>9.8784632035538067</v>
      </c>
      <c r="Q8" s="226">
        <v>92.734067443829275</v>
      </c>
      <c r="R8" s="226">
        <v>7.2659325561707249</v>
      </c>
      <c r="S8" s="226">
        <v>90.56196076638409</v>
      </c>
      <c r="T8" s="226">
        <v>9.4380392336159105</v>
      </c>
      <c r="U8" s="226">
        <v>92.739430291574436</v>
      </c>
      <c r="V8" s="226">
        <v>7.2605697084255638</v>
      </c>
      <c r="W8" s="226">
        <f>+'2.1'!F9</f>
        <v>92.736330323295732</v>
      </c>
      <c r="X8" s="226">
        <f t="shared" si="3"/>
        <v>7.2636696767042679</v>
      </c>
    </row>
    <row r="9" spans="2:24" ht="15.75" thickBot="1">
      <c r="B9" s="223" t="s">
        <v>31</v>
      </c>
      <c r="C9" s="224">
        <v>57.26872398857271</v>
      </c>
      <c r="D9" s="224">
        <v>42.73127601142729</v>
      </c>
      <c r="E9" s="224">
        <v>65.599999999999994</v>
      </c>
      <c r="F9" s="224">
        <v>30.761317278459444</v>
      </c>
      <c r="G9" s="224">
        <v>73.5</v>
      </c>
      <c r="H9" s="224">
        <f t="shared" si="0"/>
        <v>26.5</v>
      </c>
      <c r="I9" s="224">
        <v>73.5</v>
      </c>
      <c r="J9" s="224">
        <v>26.5</v>
      </c>
      <c r="K9" s="224">
        <v>77.293768054174365</v>
      </c>
      <c r="L9" s="224">
        <f t="shared" si="1"/>
        <v>22.706231945825635</v>
      </c>
      <c r="M9" s="759"/>
      <c r="N9" s="223" t="s">
        <v>31</v>
      </c>
      <c r="O9" s="224">
        <v>77.93455922617963</v>
      </c>
      <c r="P9" s="224">
        <f t="shared" si="2"/>
        <v>22.06544077382037</v>
      </c>
      <c r="Q9" s="224">
        <v>79.022009617801658</v>
      </c>
      <c r="R9" s="224">
        <v>20.977990382198342</v>
      </c>
      <c r="S9" s="224">
        <v>79.140994956636192</v>
      </c>
      <c r="T9" s="224">
        <v>20.859005043363808</v>
      </c>
      <c r="U9" s="224">
        <v>78.847310549438646</v>
      </c>
      <c r="V9" s="224">
        <v>21.152689450561354</v>
      </c>
      <c r="W9" s="224">
        <f>+'2.1'!F10</f>
        <v>78.695566100361759</v>
      </c>
      <c r="X9" s="224">
        <f t="shared" si="3"/>
        <v>21.304433899638241</v>
      </c>
    </row>
    <row r="10" spans="2:24" ht="15.75" thickBot="1">
      <c r="B10" s="225" t="s">
        <v>32</v>
      </c>
      <c r="C10" s="226">
        <v>87.5671251405672</v>
      </c>
      <c r="D10" s="226">
        <v>12.4328748594328</v>
      </c>
      <c r="E10" s="226">
        <v>91.791867062819918</v>
      </c>
      <c r="F10" s="226">
        <v>8.208132937180082</v>
      </c>
      <c r="G10" s="226">
        <v>93.1</v>
      </c>
      <c r="H10" s="226">
        <f t="shared" si="0"/>
        <v>6.9000000000000057</v>
      </c>
      <c r="I10" s="226">
        <v>92.9</v>
      </c>
      <c r="J10" s="226">
        <v>7.1</v>
      </c>
      <c r="K10" s="226">
        <v>94.569465604792711</v>
      </c>
      <c r="L10" s="226">
        <f t="shared" si="1"/>
        <v>5.4305343952072889</v>
      </c>
      <c r="M10" s="759"/>
      <c r="N10" s="225" t="s">
        <v>32</v>
      </c>
      <c r="O10" s="226">
        <v>95.251934417643611</v>
      </c>
      <c r="P10" s="226">
        <f t="shared" si="2"/>
        <v>4.7480655823563893</v>
      </c>
      <c r="Q10" s="226">
        <v>96.115748642609034</v>
      </c>
      <c r="R10" s="226">
        <v>3.8842513573909656</v>
      </c>
      <c r="S10" s="226">
        <v>95.81739572940468</v>
      </c>
      <c r="T10" s="226">
        <v>4.1826042705953199</v>
      </c>
      <c r="U10" s="226">
        <v>95.727964378424119</v>
      </c>
      <c r="V10" s="226">
        <v>4.2720356215758812</v>
      </c>
      <c r="W10" s="226">
        <f>+'2.1'!F11</f>
        <v>95.40325942695614</v>
      </c>
      <c r="X10" s="226">
        <f t="shared" si="3"/>
        <v>4.59674057304386</v>
      </c>
    </row>
    <row r="11" spans="2:24" ht="15.75" thickBot="1">
      <c r="B11" s="223" t="s">
        <v>33</v>
      </c>
      <c r="C11" s="224">
        <v>91.917229120761391</v>
      </c>
      <c r="D11" s="224">
        <v>8.082770879238609</v>
      </c>
      <c r="E11" s="224">
        <v>94.585410864941622</v>
      </c>
      <c r="F11" s="224">
        <v>5.4145891350583781</v>
      </c>
      <c r="G11" s="224">
        <v>97</v>
      </c>
      <c r="H11" s="224">
        <f t="shared" si="0"/>
        <v>3</v>
      </c>
      <c r="I11" s="224">
        <v>97.3</v>
      </c>
      <c r="J11" s="224">
        <v>2.7</v>
      </c>
      <c r="K11" s="224">
        <v>98.319466311308048</v>
      </c>
      <c r="L11" s="224">
        <f t="shared" si="1"/>
        <v>1.680533688691952</v>
      </c>
      <c r="M11" s="759"/>
      <c r="N11" s="223" t="s">
        <v>33</v>
      </c>
      <c r="O11" s="224">
        <v>98.51695031819412</v>
      </c>
      <c r="P11" s="224">
        <f t="shared" si="2"/>
        <v>1.4830496818058805</v>
      </c>
      <c r="Q11" s="224">
        <v>97.944967986076861</v>
      </c>
      <c r="R11" s="224">
        <v>2.0550320139231388</v>
      </c>
      <c r="S11" s="224">
        <v>98.408614145441774</v>
      </c>
      <c r="T11" s="224">
        <v>1.5913858545582258</v>
      </c>
      <c r="U11" s="224">
        <v>97.860315690079119</v>
      </c>
      <c r="V11" s="224">
        <v>2.1396843099208809</v>
      </c>
      <c r="W11" s="224">
        <f>+'2.1'!F12</f>
        <v>97.507415470791656</v>
      </c>
      <c r="X11" s="224">
        <f t="shared" si="3"/>
        <v>2.4925845292083437</v>
      </c>
    </row>
    <row r="12" spans="2:24" ht="15.75" thickBot="1">
      <c r="B12" s="225" t="s">
        <v>34</v>
      </c>
      <c r="C12" s="226">
        <v>93.028256624095789</v>
      </c>
      <c r="D12" s="226">
        <v>6.9717433759042109</v>
      </c>
      <c r="E12" s="226">
        <v>95.822020120325817</v>
      </c>
      <c r="F12" s="226">
        <v>4.1779798796741829</v>
      </c>
      <c r="G12" s="226">
        <v>97.1</v>
      </c>
      <c r="H12" s="226">
        <f t="shared" si="0"/>
        <v>2.9000000000000057</v>
      </c>
      <c r="I12" s="226">
        <v>97.8</v>
      </c>
      <c r="J12" s="226">
        <v>2.2000000000000002</v>
      </c>
      <c r="K12" s="226">
        <v>98.569666537271942</v>
      </c>
      <c r="L12" s="226">
        <f t="shared" si="1"/>
        <v>1.4303334627280577</v>
      </c>
      <c r="M12" s="759"/>
      <c r="N12" s="225" t="s">
        <v>34</v>
      </c>
      <c r="O12" s="226">
        <v>98.346055395145697</v>
      </c>
      <c r="P12" s="226">
        <f t="shared" si="2"/>
        <v>1.6539446048543027</v>
      </c>
      <c r="Q12" s="226">
        <v>98.307674453714483</v>
      </c>
      <c r="R12" s="226">
        <v>1.6923255462855167</v>
      </c>
      <c r="S12" s="226">
        <v>97.564229943996452</v>
      </c>
      <c r="T12" s="226">
        <v>2.4357700560035482</v>
      </c>
      <c r="U12" s="226">
        <v>96.57745937409706</v>
      </c>
      <c r="V12" s="226">
        <v>3.4225406259029398</v>
      </c>
      <c r="W12" s="226">
        <f>+'2.1'!F13</f>
        <v>97.187167451489103</v>
      </c>
      <c r="X12" s="226">
        <f>100-W12</f>
        <v>2.8128325485108974</v>
      </c>
    </row>
    <row r="13" spans="2:24" ht="15.75" thickBot="1">
      <c r="B13" s="223" t="s">
        <v>35</v>
      </c>
      <c r="C13" s="224">
        <v>96.126720840533167</v>
      </c>
      <c r="D13" s="224">
        <v>3.8732791594668328</v>
      </c>
      <c r="E13" s="224">
        <v>97.737636814841721</v>
      </c>
      <c r="F13" s="224">
        <v>2.2623631851582786</v>
      </c>
      <c r="G13" s="224">
        <v>97.9</v>
      </c>
      <c r="H13" s="224">
        <f t="shared" si="0"/>
        <v>2.0999999999999943</v>
      </c>
      <c r="I13" s="224">
        <v>97.6</v>
      </c>
      <c r="J13" s="224">
        <v>2.4</v>
      </c>
      <c r="K13" s="224">
        <v>97.674855617179801</v>
      </c>
      <c r="L13" s="224">
        <f t="shared" si="1"/>
        <v>2.3251443828201985</v>
      </c>
      <c r="M13" s="759"/>
      <c r="N13" s="223" t="s">
        <v>35</v>
      </c>
      <c r="O13" s="224">
        <v>97.89472998513061</v>
      </c>
      <c r="P13" s="224">
        <f t="shared" si="2"/>
        <v>2.1052700148693901</v>
      </c>
      <c r="Q13" s="224">
        <v>97.924721384322027</v>
      </c>
      <c r="R13" s="224">
        <v>2.0752786156779734</v>
      </c>
      <c r="S13" s="224">
        <v>98.73016482932654</v>
      </c>
      <c r="T13" s="224">
        <v>1.2698351706734599</v>
      </c>
      <c r="U13" s="224">
        <v>99.172122924863032</v>
      </c>
      <c r="V13" s="224">
        <v>0.82787707513696773</v>
      </c>
      <c r="W13" s="224">
        <f>+'2.1'!F14</f>
        <v>99.417133727551033</v>
      </c>
      <c r="X13" s="224">
        <f t="shared" si="3"/>
        <v>0.58286627244896749</v>
      </c>
    </row>
    <row r="14" spans="2:24" ht="15.75" thickBot="1">
      <c r="B14" s="225" t="s">
        <v>36</v>
      </c>
      <c r="C14" s="226">
        <v>84.602748298610209</v>
      </c>
      <c r="D14" s="226">
        <v>15.397251701389791</v>
      </c>
      <c r="E14" s="226">
        <v>89.582702402584289</v>
      </c>
      <c r="F14" s="226">
        <v>10.417297597415711</v>
      </c>
      <c r="G14" s="226">
        <v>91.6</v>
      </c>
      <c r="H14" s="226">
        <f t="shared" si="0"/>
        <v>8.4000000000000057</v>
      </c>
      <c r="I14" s="226">
        <v>90.9</v>
      </c>
      <c r="J14" s="226">
        <v>9.1</v>
      </c>
      <c r="K14" s="226">
        <v>93.872860113127388</v>
      </c>
      <c r="L14" s="226">
        <f t="shared" si="1"/>
        <v>6.1271398868726124</v>
      </c>
      <c r="M14" s="759"/>
      <c r="N14" s="225" t="s">
        <v>36</v>
      </c>
      <c r="O14" s="226">
        <v>94.934447520909089</v>
      </c>
      <c r="P14" s="226">
        <f t="shared" si="2"/>
        <v>5.0655524790909112</v>
      </c>
      <c r="Q14" s="226">
        <v>95.534344032973465</v>
      </c>
      <c r="R14" s="226">
        <v>4.4656559670265352</v>
      </c>
      <c r="S14" s="226">
        <v>95.348130793308272</v>
      </c>
      <c r="T14" s="226">
        <v>4.6518692066917282</v>
      </c>
      <c r="U14" s="226">
        <v>96.398836302750254</v>
      </c>
      <c r="V14" s="226">
        <v>3.6011636972497456</v>
      </c>
      <c r="W14" s="226">
        <f>+'2.1'!F15</f>
        <v>97.502980892766885</v>
      </c>
      <c r="X14" s="226">
        <f t="shared" si="3"/>
        <v>2.4970191072331147</v>
      </c>
    </row>
    <row r="15" spans="2:24" ht="15.75" thickBot="1">
      <c r="B15" s="223" t="s">
        <v>37</v>
      </c>
      <c r="C15" s="224">
        <v>82.448873635998893</v>
      </c>
      <c r="D15" s="224">
        <v>17.551126364001107</v>
      </c>
      <c r="E15" s="224">
        <v>88.925446807697028</v>
      </c>
      <c r="F15" s="224">
        <v>11.074553192302972</v>
      </c>
      <c r="G15" s="224">
        <v>92</v>
      </c>
      <c r="H15" s="224">
        <f t="shared" si="0"/>
        <v>8</v>
      </c>
      <c r="I15" s="224">
        <v>93.4</v>
      </c>
      <c r="J15" s="224">
        <v>6.6</v>
      </c>
      <c r="K15" s="224">
        <v>94.360521464657367</v>
      </c>
      <c r="L15" s="224">
        <f t="shared" si="1"/>
        <v>5.6394785353426329</v>
      </c>
      <c r="M15" s="759"/>
      <c r="N15" s="223" t="s">
        <v>37</v>
      </c>
      <c r="O15" s="224">
        <v>94.232813642214822</v>
      </c>
      <c r="P15" s="224">
        <f t="shared" si="2"/>
        <v>5.7671863577851781</v>
      </c>
      <c r="Q15" s="224">
        <v>95.195204751681146</v>
      </c>
      <c r="R15" s="224">
        <v>4.8047952483188539</v>
      </c>
      <c r="S15" s="224">
        <v>96.261392481636975</v>
      </c>
      <c r="T15" s="224">
        <v>3.7386075183630254</v>
      </c>
      <c r="U15" s="224">
        <v>96.765391602230153</v>
      </c>
      <c r="V15" s="224">
        <v>3.234608397769847</v>
      </c>
      <c r="W15" s="224">
        <f>+'2.1'!F16</f>
        <v>97.081181468677329</v>
      </c>
      <c r="X15" s="224">
        <f t="shared" si="3"/>
        <v>2.9188185313226711</v>
      </c>
    </row>
    <row r="16" spans="2:24" ht="15.75" thickBot="1">
      <c r="B16" s="225" t="s">
        <v>38</v>
      </c>
      <c r="C16" s="226">
        <v>55.116427517519064</v>
      </c>
      <c r="D16" s="226">
        <v>44.883572482480936</v>
      </c>
      <c r="E16" s="226">
        <v>64.744012743455386</v>
      </c>
      <c r="F16" s="226">
        <v>35.255987256544614</v>
      </c>
      <c r="G16" s="226">
        <v>69.099999999999994</v>
      </c>
      <c r="H16" s="226">
        <f t="shared" si="0"/>
        <v>30.900000000000006</v>
      </c>
      <c r="I16" s="226">
        <v>68</v>
      </c>
      <c r="J16" s="226">
        <v>32</v>
      </c>
      <c r="K16" s="226">
        <v>69.82783917306196</v>
      </c>
      <c r="L16" s="226">
        <f t="shared" si="1"/>
        <v>30.17216082693804</v>
      </c>
      <c r="M16" s="759"/>
      <c r="N16" s="225" t="s">
        <v>38</v>
      </c>
      <c r="O16" s="226">
        <v>71.068220102467919</v>
      </c>
      <c r="P16" s="226">
        <f t="shared" si="2"/>
        <v>28.931779897532081</v>
      </c>
      <c r="Q16" s="226">
        <v>74.275599215000284</v>
      </c>
      <c r="R16" s="226">
        <v>25.724400784999716</v>
      </c>
      <c r="S16" s="226">
        <v>72.878457802374797</v>
      </c>
      <c r="T16" s="226">
        <v>27.121542197625203</v>
      </c>
      <c r="U16" s="226">
        <v>74.662820387217721</v>
      </c>
      <c r="V16" s="226">
        <v>25.337179612782279</v>
      </c>
      <c r="W16" s="226">
        <f>+'2.1'!F17</f>
        <v>76.054301266388606</v>
      </c>
      <c r="X16" s="226">
        <f t="shared" si="3"/>
        <v>23.945698733611394</v>
      </c>
    </row>
    <row r="17" spans="2:24" ht="15.75" thickBot="1">
      <c r="B17" s="223" t="s">
        <v>39</v>
      </c>
      <c r="C17" s="224">
        <v>69.438266449591211</v>
      </c>
      <c r="D17" s="224">
        <v>30.561733550408789</v>
      </c>
      <c r="E17" s="224">
        <v>79.450554929075906</v>
      </c>
      <c r="F17" s="224">
        <v>20.549445070924094</v>
      </c>
      <c r="G17" s="224">
        <v>83.9</v>
      </c>
      <c r="H17" s="224">
        <f t="shared" si="0"/>
        <v>16.099999999999994</v>
      </c>
      <c r="I17" s="224">
        <v>87.2</v>
      </c>
      <c r="J17" s="224">
        <v>12.8</v>
      </c>
      <c r="K17" s="224">
        <v>90.656932370764537</v>
      </c>
      <c r="L17" s="224">
        <f t="shared" si="1"/>
        <v>9.3430676292354633</v>
      </c>
      <c r="M17" s="759"/>
      <c r="N17" s="223" t="s">
        <v>39</v>
      </c>
      <c r="O17" s="224">
        <v>91.523115889160451</v>
      </c>
      <c r="P17" s="224">
        <f t="shared" si="2"/>
        <v>8.4768841108395492</v>
      </c>
      <c r="Q17" s="224">
        <v>92.12469271589768</v>
      </c>
      <c r="R17" s="224">
        <v>7.8753072841023197</v>
      </c>
      <c r="S17" s="224">
        <v>91.867744596981495</v>
      </c>
      <c r="T17" s="224">
        <v>8.1322554030185046</v>
      </c>
      <c r="U17" s="224">
        <v>92.429629853258518</v>
      </c>
      <c r="V17" s="224">
        <v>7.5703701467414817</v>
      </c>
      <c r="W17" s="224">
        <f>+'2.1'!F18</f>
        <v>91.909216733798843</v>
      </c>
      <c r="X17" s="224">
        <f t="shared" si="3"/>
        <v>8.0907832662011572</v>
      </c>
    </row>
    <row r="18" spans="2:24" ht="15.75" thickBot="1">
      <c r="B18" s="225" t="s">
        <v>40</v>
      </c>
      <c r="C18" s="226">
        <v>85.656225628946288</v>
      </c>
      <c r="D18" s="226">
        <v>14.343774371053712</v>
      </c>
      <c r="E18" s="226">
        <v>91.300185653056701</v>
      </c>
      <c r="F18" s="226">
        <v>8.6998143469432989</v>
      </c>
      <c r="G18" s="226">
        <v>92.4</v>
      </c>
      <c r="H18" s="226">
        <f t="shared" si="0"/>
        <v>7.5999999999999943</v>
      </c>
      <c r="I18" s="226">
        <v>93.3</v>
      </c>
      <c r="J18" s="226">
        <v>6.7</v>
      </c>
      <c r="K18" s="226">
        <v>95.772081706088457</v>
      </c>
      <c r="L18" s="226">
        <f t="shared" si="1"/>
        <v>4.2279182939115429</v>
      </c>
      <c r="M18" s="759"/>
      <c r="N18" s="225" t="s">
        <v>40</v>
      </c>
      <c r="O18" s="226">
        <v>95.725658561325901</v>
      </c>
      <c r="P18" s="226">
        <f t="shared" si="2"/>
        <v>4.2743414386740994</v>
      </c>
      <c r="Q18" s="226">
        <v>95.284201726886423</v>
      </c>
      <c r="R18" s="226">
        <v>4.7157982731135775</v>
      </c>
      <c r="S18" s="226">
        <v>96.385489719482806</v>
      </c>
      <c r="T18" s="226">
        <v>3.6145102805171945</v>
      </c>
      <c r="U18" s="226">
        <v>96.200862438997319</v>
      </c>
      <c r="V18" s="226">
        <v>3.7991375610026807</v>
      </c>
      <c r="W18" s="226">
        <f>+'2.1'!F19</f>
        <v>95.554460449060244</v>
      </c>
      <c r="X18" s="226">
        <f t="shared" si="3"/>
        <v>4.4455395509397562</v>
      </c>
    </row>
    <row r="19" spans="2:24" ht="15.75" thickBot="1">
      <c r="B19" s="223" t="s">
        <v>41</v>
      </c>
      <c r="C19" s="224">
        <v>84.647666842310116</v>
      </c>
      <c r="D19" s="224">
        <v>15.352333157689884</v>
      </c>
      <c r="E19" s="224">
        <v>91.517217082417929</v>
      </c>
      <c r="F19" s="224">
        <v>8.482782917582071</v>
      </c>
      <c r="G19" s="224">
        <v>92.8</v>
      </c>
      <c r="H19" s="224">
        <f t="shared" si="0"/>
        <v>7.2000000000000028</v>
      </c>
      <c r="I19" s="224">
        <v>93.2</v>
      </c>
      <c r="J19" s="224">
        <v>6.8</v>
      </c>
      <c r="K19" s="224">
        <v>93.973844542493495</v>
      </c>
      <c r="L19" s="224">
        <f t="shared" si="1"/>
        <v>6.0261554575065048</v>
      </c>
      <c r="M19" s="759"/>
      <c r="N19" s="223" t="s">
        <v>41</v>
      </c>
      <c r="O19" s="224">
        <v>93.549334203714736</v>
      </c>
      <c r="P19" s="224">
        <f t="shared" si="2"/>
        <v>6.4506657962852643</v>
      </c>
      <c r="Q19" s="224">
        <v>93.939382178873331</v>
      </c>
      <c r="R19" s="224">
        <v>6.0606178211266695</v>
      </c>
      <c r="S19" s="224">
        <v>94.052085067788667</v>
      </c>
      <c r="T19" s="224">
        <v>5.9479149322113329</v>
      </c>
      <c r="U19" s="224">
        <v>93.647065492082916</v>
      </c>
      <c r="V19" s="224">
        <v>6.3529345079170838</v>
      </c>
      <c r="W19" s="224">
        <f>+'2.1'!F20</f>
        <v>93.318404696322958</v>
      </c>
      <c r="X19" s="224">
        <f t="shared" si="3"/>
        <v>6.6815953036770424</v>
      </c>
    </row>
    <row r="20" spans="2:24" ht="15.75" thickBot="1">
      <c r="B20" s="225" t="s">
        <v>42</v>
      </c>
      <c r="C20" s="226">
        <v>78.206587813472368</v>
      </c>
      <c r="D20" s="226">
        <v>21.793412186527632</v>
      </c>
      <c r="E20" s="226">
        <v>86.43127412255015</v>
      </c>
      <c r="F20" s="226">
        <v>13.56872587744985</v>
      </c>
      <c r="G20" s="226">
        <v>88.2</v>
      </c>
      <c r="H20" s="226">
        <f t="shared" si="0"/>
        <v>11.799999999999997</v>
      </c>
      <c r="I20" s="226">
        <v>89.4</v>
      </c>
      <c r="J20" s="226">
        <v>10.6</v>
      </c>
      <c r="K20" s="226">
        <v>91.605100353750757</v>
      </c>
      <c r="L20" s="226">
        <f t="shared" si="1"/>
        <v>8.3948996462492431</v>
      </c>
      <c r="M20" s="759"/>
      <c r="N20" s="225" t="s">
        <v>42</v>
      </c>
      <c r="O20" s="226">
        <v>91.916989083451583</v>
      </c>
      <c r="P20" s="226">
        <f t="shared" si="2"/>
        <v>8.0830109165484174</v>
      </c>
      <c r="Q20" s="226">
        <v>91.807310381297995</v>
      </c>
      <c r="R20" s="226">
        <v>8.1926896187020049</v>
      </c>
      <c r="S20" s="226">
        <v>93.89717804698266</v>
      </c>
      <c r="T20" s="226">
        <v>6.1028219530173402</v>
      </c>
      <c r="U20" s="226">
        <v>95.688018232605828</v>
      </c>
      <c r="V20" s="226">
        <v>4.3119817673941725</v>
      </c>
      <c r="W20" s="226">
        <f>+'2.1'!F21</f>
        <v>95.707335799016121</v>
      </c>
      <c r="X20" s="226">
        <f t="shared" si="3"/>
        <v>4.2926642009838787</v>
      </c>
    </row>
    <row r="21" spans="2:24" ht="15.75" thickBot="1">
      <c r="B21" s="223" t="s">
        <v>43</v>
      </c>
      <c r="C21" s="224">
        <v>88.266095834019438</v>
      </c>
      <c r="D21" s="224">
        <v>11.733904165980562</v>
      </c>
      <c r="E21" s="224">
        <v>90.33460434727175</v>
      </c>
      <c r="F21" s="224">
        <v>9.6653956527282503</v>
      </c>
      <c r="G21" s="224">
        <v>91.6</v>
      </c>
      <c r="H21" s="224">
        <f t="shared" si="0"/>
        <v>8.4000000000000057</v>
      </c>
      <c r="I21" s="224">
        <v>91.6</v>
      </c>
      <c r="J21" s="224">
        <v>8.4</v>
      </c>
      <c r="K21" s="224">
        <v>91.452113587969777</v>
      </c>
      <c r="L21" s="224">
        <f t="shared" si="1"/>
        <v>8.5478864120302234</v>
      </c>
      <c r="M21" s="759"/>
      <c r="N21" s="223" t="s">
        <v>43</v>
      </c>
      <c r="O21" s="224">
        <v>91.815545963956822</v>
      </c>
      <c r="P21" s="224">
        <f t="shared" si="2"/>
        <v>8.1844540360431779</v>
      </c>
      <c r="Q21" s="224">
        <v>92.65292888990389</v>
      </c>
      <c r="R21" s="224">
        <v>7.3470711100961097</v>
      </c>
      <c r="S21" s="224">
        <v>92.45008067217772</v>
      </c>
      <c r="T21" s="224">
        <v>7.5499193278222805</v>
      </c>
      <c r="U21" s="224">
        <v>92.983723164504269</v>
      </c>
      <c r="V21" s="224">
        <v>7.0162768354957308</v>
      </c>
      <c r="W21" s="224">
        <f>+'2.1'!F22</f>
        <v>94.020446685587871</v>
      </c>
      <c r="X21" s="224">
        <f t="shared" si="3"/>
        <v>5.9795533144121293</v>
      </c>
    </row>
    <row r="22" spans="2:24" ht="15.75" thickBot="1">
      <c r="B22" s="225" t="s">
        <v>44</v>
      </c>
      <c r="C22" s="226">
        <v>83.400681286191002</v>
      </c>
      <c r="D22" s="226">
        <v>16.599318713808998</v>
      </c>
      <c r="E22" s="226">
        <v>86.72039132590956</v>
      </c>
      <c r="F22" s="226">
        <v>13.27960867409044</v>
      </c>
      <c r="G22" s="226">
        <v>89.6</v>
      </c>
      <c r="H22" s="226">
        <f t="shared" si="0"/>
        <v>10.400000000000006</v>
      </c>
      <c r="I22" s="226">
        <v>91.4</v>
      </c>
      <c r="J22" s="226">
        <v>8.6</v>
      </c>
      <c r="K22" s="226">
        <v>92.382847719553951</v>
      </c>
      <c r="L22" s="226">
        <f t="shared" si="1"/>
        <v>7.6171522804460494</v>
      </c>
      <c r="M22" s="759"/>
      <c r="N22" s="225" t="s">
        <v>44</v>
      </c>
      <c r="O22" s="226">
        <v>93.078689265790615</v>
      </c>
      <c r="P22" s="226">
        <f t="shared" si="2"/>
        <v>6.9213107342093849</v>
      </c>
      <c r="Q22" s="226">
        <v>94.468878236208496</v>
      </c>
      <c r="R22" s="226">
        <v>5.5311217637915036</v>
      </c>
      <c r="S22" s="226">
        <v>91.731859556836838</v>
      </c>
      <c r="T22" s="226">
        <v>8.268140443163162</v>
      </c>
      <c r="U22" s="226">
        <v>93.953603497121591</v>
      </c>
      <c r="V22" s="226">
        <v>6.0463965028784088</v>
      </c>
      <c r="W22" s="226">
        <f>+'2.1'!F23</f>
        <v>94.590751380956291</v>
      </c>
      <c r="X22" s="226">
        <f t="shared" si="3"/>
        <v>5.4092486190437086</v>
      </c>
    </row>
    <row r="23" spans="2:24" ht="15.75" thickBot="1">
      <c r="B23" s="223" t="s">
        <v>45</v>
      </c>
      <c r="C23" s="224">
        <v>92.941795469718286</v>
      </c>
      <c r="D23" s="224">
        <v>7.0582045302817136</v>
      </c>
      <c r="E23" s="224">
        <v>94.482187723777642</v>
      </c>
      <c r="F23" s="224">
        <v>5.517812276222358</v>
      </c>
      <c r="G23" s="224">
        <v>95.6</v>
      </c>
      <c r="H23" s="224">
        <f t="shared" si="0"/>
        <v>4.4000000000000057</v>
      </c>
      <c r="I23" s="224">
        <v>95.6</v>
      </c>
      <c r="J23" s="224">
        <v>4.4000000000000004</v>
      </c>
      <c r="K23" s="224">
        <v>96.561030261554521</v>
      </c>
      <c r="L23" s="224">
        <f t="shared" si="1"/>
        <v>3.4389697384454792</v>
      </c>
      <c r="M23" s="759"/>
      <c r="N23" s="223" t="s">
        <v>45</v>
      </c>
      <c r="O23" s="224">
        <v>96.808994682376806</v>
      </c>
      <c r="P23" s="224">
        <f t="shared" si="2"/>
        <v>3.1910053176231941</v>
      </c>
      <c r="Q23" s="224">
        <v>97.37104040049573</v>
      </c>
      <c r="R23" s="224">
        <v>2.6289595995042703</v>
      </c>
      <c r="S23" s="224">
        <v>96.620359069863113</v>
      </c>
      <c r="T23" s="224">
        <v>3.3796409301368868</v>
      </c>
      <c r="U23" s="224">
        <v>96.521321032694743</v>
      </c>
      <c r="V23" s="224">
        <v>3.4786789673052567</v>
      </c>
      <c r="W23" s="224">
        <f>+'2.1'!F24</f>
        <v>97.039410457831394</v>
      </c>
      <c r="X23" s="224">
        <f t="shared" si="3"/>
        <v>2.9605895421686057</v>
      </c>
    </row>
    <row r="24" spans="2:24" ht="15.75" thickBot="1">
      <c r="B24" s="225" t="s">
        <v>46</v>
      </c>
      <c r="C24" s="226">
        <v>57.209182521005943</v>
      </c>
      <c r="D24" s="226">
        <v>42.790817478994057</v>
      </c>
      <c r="E24" s="226">
        <v>67.029471866742853</v>
      </c>
      <c r="F24" s="226">
        <v>32.970528133257147</v>
      </c>
      <c r="G24" s="226">
        <v>72</v>
      </c>
      <c r="H24" s="226">
        <f t="shared" si="0"/>
        <v>28</v>
      </c>
      <c r="I24" s="226">
        <v>73.3</v>
      </c>
      <c r="J24" s="226">
        <v>26.7</v>
      </c>
      <c r="K24" s="226">
        <v>76.072544127086644</v>
      </c>
      <c r="L24" s="226">
        <f t="shared" si="1"/>
        <v>23.927455872913356</v>
      </c>
      <c r="M24" s="759"/>
      <c r="N24" s="225" t="s">
        <v>46</v>
      </c>
      <c r="O24" s="226">
        <v>77.011184971439164</v>
      </c>
      <c r="P24" s="226">
        <f t="shared" si="2"/>
        <v>22.988815028560836</v>
      </c>
      <c r="Q24" s="226">
        <v>77.437815601224841</v>
      </c>
      <c r="R24" s="226">
        <v>22.562184398775159</v>
      </c>
      <c r="S24" s="226">
        <v>79.227646526178617</v>
      </c>
      <c r="T24" s="226">
        <v>20.772353473821383</v>
      </c>
      <c r="U24" s="226">
        <v>80.845239152275227</v>
      </c>
      <c r="V24" s="226">
        <v>19.154760847724773</v>
      </c>
      <c r="W24" s="226">
        <f>+'2.1'!F25</f>
        <v>80.908769583355976</v>
      </c>
      <c r="X24" s="226">
        <f t="shared" si="3"/>
        <v>19.091230416644024</v>
      </c>
    </row>
    <row r="25" spans="2:24" ht="15.75" thickBot="1">
      <c r="B25" s="223" t="s">
        <v>47</v>
      </c>
      <c r="C25" s="224">
        <v>70.155847941386781</v>
      </c>
      <c r="D25" s="224">
        <v>29.844152058613219</v>
      </c>
      <c r="E25" s="224">
        <v>78.648902396005752</v>
      </c>
      <c r="F25" s="224">
        <v>21.351097603994248</v>
      </c>
      <c r="G25" s="224">
        <v>82.8</v>
      </c>
      <c r="H25" s="224">
        <f t="shared" si="0"/>
        <v>17.200000000000003</v>
      </c>
      <c r="I25" s="224">
        <v>85.4</v>
      </c>
      <c r="J25" s="224">
        <v>14.6</v>
      </c>
      <c r="K25" s="224">
        <v>87.229054116412527</v>
      </c>
      <c r="L25" s="224">
        <f t="shared" si="1"/>
        <v>12.770945883587473</v>
      </c>
      <c r="M25" s="759"/>
      <c r="N25" s="223" t="s">
        <v>47</v>
      </c>
      <c r="O25" s="224">
        <v>86.996671984007719</v>
      </c>
      <c r="P25" s="224">
        <f t="shared" si="2"/>
        <v>13.003328015992281</v>
      </c>
      <c r="Q25" s="224">
        <v>86.88349416573017</v>
      </c>
      <c r="R25" s="224">
        <v>13.11650583426983</v>
      </c>
      <c r="S25" s="224">
        <v>88.934548258709142</v>
      </c>
      <c r="T25" s="224">
        <v>11.065451741290858</v>
      </c>
      <c r="U25" s="224">
        <v>88.892498610700372</v>
      </c>
      <c r="V25" s="224">
        <v>11.107501389299628</v>
      </c>
      <c r="W25" s="224">
        <f>+'2.1'!F26</f>
        <v>89.528525399654285</v>
      </c>
      <c r="X25" s="224">
        <f t="shared" si="3"/>
        <v>10.471474600345715</v>
      </c>
    </row>
    <row r="26" spans="2:24" ht="15.75" thickBot="1">
      <c r="B26" s="225" t="s">
        <v>48</v>
      </c>
      <c r="C26" s="226">
        <v>82.807787406678344</v>
      </c>
      <c r="D26" s="226">
        <v>17.192212593321656</v>
      </c>
      <c r="E26" s="226">
        <v>89.23262900100228</v>
      </c>
      <c r="F26" s="226">
        <v>10.76737099899772</v>
      </c>
      <c r="G26" s="226">
        <v>92.3</v>
      </c>
      <c r="H26" s="226">
        <f t="shared" si="0"/>
        <v>7.7000000000000028</v>
      </c>
      <c r="I26" s="226">
        <v>93.7</v>
      </c>
      <c r="J26" s="226">
        <v>6.3</v>
      </c>
      <c r="K26" s="226">
        <v>94.716748033601704</v>
      </c>
      <c r="L26" s="226">
        <f t="shared" si="1"/>
        <v>5.2832519663982964</v>
      </c>
      <c r="M26" s="759"/>
      <c r="N26" s="225" t="s">
        <v>48</v>
      </c>
      <c r="O26" s="226">
        <v>94.907673294084475</v>
      </c>
      <c r="P26" s="226">
        <f t="shared" si="2"/>
        <v>5.0923267059155251</v>
      </c>
      <c r="Q26" s="226">
        <v>94.586688891056696</v>
      </c>
      <c r="R26" s="226">
        <v>5.4133111089433044</v>
      </c>
      <c r="S26" s="226">
        <v>94.833784478102686</v>
      </c>
      <c r="T26" s="226">
        <v>5.166215521897314</v>
      </c>
      <c r="U26" s="226">
        <v>94.770701415393262</v>
      </c>
      <c r="V26" s="226">
        <v>5.2292985846067381</v>
      </c>
      <c r="W26" s="226">
        <f>+'2.1'!F27</f>
        <v>96.292441538022885</v>
      </c>
      <c r="X26" s="226">
        <f t="shared" si="3"/>
        <v>3.7075584619771149</v>
      </c>
    </row>
    <row r="27" spans="2:24" ht="15.75" thickBot="1">
      <c r="B27" s="223" t="s">
        <v>49</v>
      </c>
      <c r="C27" s="224">
        <v>88.710847593315322</v>
      </c>
      <c r="D27" s="224">
        <v>11.289152406684678</v>
      </c>
      <c r="E27" s="224">
        <v>89.099333035126051</v>
      </c>
      <c r="F27" s="224">
        <v>10.900666964873949</v>
      </c>
      <c r="G27" s="224">
        <v>93.8</v>
      </c>
      <c r="H27" s="224">
        <f t="shared" si="0"/>
        <v>6.2000000000000028</v>
      </c>
      <c r="I27" s="224">
        <v>94.5</v>
      </c>
      <c r="J27" s="224">
        <v>5.5</v>
      </c>
      <c r="K27" s="224">
        <v>92.383454264404037</v>
      </c>
      <c r="L27" s="224">
        <f t="shared" si="1"/>
        <v>7.6165457355959632</v>
      </c>
      <c r="M27" s="759"/>
      <c r="N27" s="223" t="s">
        <v>49</v>
      </c>
      <c r="O27" s="224">
        <v>92.073545997017732</v>
      </c>
      <c r="P27" s="224">
        <f t="shared" si="2"/>
        <v>7.9264540029822683</v>
      </c>
      <c r="Q27" s="224">
        <v>93.229556176698367</v>
      </c>
      <c r="R27" s="224">
        <v>6.7704438233016333</v>
      </c>
      <c r="S27" s="224">
        <v>88.869663471009062</v>
      </c>
      <c r="T27" s="224">
        <v>11.130336528990938</v>
      </c>
      <c r="U27" s="224">
        <v>88.260254708314406</v>
      </c>
      <c r="V27" s="224">
        <v>11.739745291685594</v>
      </c>
      <c r="W27" s="224">
        <f>+'2.1'!F28</f>
        <v>86.82304935636175</v>
      </c>
      <c r="X27" s="224">
        <f t="shared" si="3"/>
        <v>13.17695064363825</v>
      </c>
    </row>
    <row r="28" spans="2:24" ht="15.75" thickBot="1">
      <c r="B28" s="225" t="s">
        <v>50</v>
      </c>
      <c r="C28" s="226">
        <v>65.530354788927113</v>
      </c>
      <c r="D28" s="226">
        <v>34.469645211072887</v>
      </c>
      <c r="E28" s="226">
        <v>73.549512809283996</v>
      </c>
      <c r="F28" s="226">
        <v>26.450487190716004</v>
      </c>
      <c r="G28" s="226">
        <v>78.2</v>
      </c>
      <c r="H28" s="226">
        <f t="shared" si="0"/>
        <v>21.799999999999997</v>
      </c>
      <c r="I28" s="226">
        <v>82.7</v>
      </c>
      <c r="J28" s="226">
        <v>17.3</v>
      </c>
      <c r="K28" s="226">
        <v>85.522625249395801</v>
      </c>
      <c r="L28" s="226">
        <f t="shared" si="1"/>
        <v>14.477374750604199</v>
      </c>
      <c r="M28" s="759"/>
      <c r="N28" s="225" t="s">
        <v>50</v>
      </c>
      <c r="O28" s="226">
        <v>86.757255890302048</v>
      </c>
      <c r="P28" s="226">
        <f t="shared" si="2"/>
        <v>13.242744109697952</v>
      </c>
      <c r="Q28" s="226">
        <v>87.307852540613538</v>
      </c>
      <c r="R28" s="226">
        <v>12.692147459386462</v>
      </c>
      <c r="S28" s="226">
        <v>87.60317378246495</v>
      </c>
      <c r="T28" s="226">
        <v>12.39682621753505</v>
      </c>
      <c r="U28" s="226">
        <v>87.660115073266738</v>
      </c>
      <c r="V28" s="226">
        <v>12.339884926733262</v>
      </c>
      <c r="W28" s="226">
        <f>+'2.1'!F29</f>
        <v>88.289319470917292</v>
      </c>
      <c r="X28" s="226">
        <f t="shared" si="3"/>
        <v>11.710680529082708</v>
      </c>
    </row>
    <row r="29" spans="2:24" ht="15.75" thickBot="1">
      <c r="B29" s="223" t="s">
        <v>51</v>
      </c>
      <c r="C29" s="224">
        <v>79.811216675722292</v>
      </c>
      <c r="D29" s="224">
        <v>20.188783324277708</v>
      </c>
      <c r="E29" s="224">
        <v>87.987055279317076</v>
      </c>
      <c r="F29" s="224">
        <v>12.012944720682924</v>
      </c>
      <c r="G29" s="224">
        <v>91.8</v>
      </c>
      <c r="H29" s="224">
        <f t="shared" si="0"/>
        <v>8.2000000000000028</v>
      </c>
      <c r="I29" s="224">
        <v>93.1</v>
      </c>
      <c r="J29" s="224">
        <v>6.9</v>
      </c>
      <c r="K29" s="224">
        <v>94.733874736662798</v>
      </c>
      <c r="L29" s="224">
        <f t="shared" si="1"/>
        <v>5.2661252633372015</v>
      </c>
      <c r="M29" s="759"/>
      <c r="N29" s="223" t="s">
        <v>51</v>
      </c>
      <c r="O29" s="224">
        <v>94.886307502102909</v>
      </c>
      <c r="P29" s="224">
        <f t="shared" si="2"/>
        <v>5.113692497897091</v>
      </c>
      <c r="Q29" s="224">
        <v>95.542406890200894</v>
      </c>
      <c r="R29" s="224">
        <v>4.4575931097991059</v>
      </c>
      <c r="S29" s="224">
        <v>96.536557701746233</v>
      </c>
      <c r="T29" s="224">
        <v>3.4634422982537671</v>
      </c>
      <c r="U29" s="224">
        <v>97.0958480965635</v>
      </c>
      <c r="V29" s="224">
        <v>2.9041519034364995</v>
      </c>
      <c r="W29" s="224">
        <f>+'2.1'!F30</f>
        <v>97.293491245962642</v>
      </c>
      <c r="X29" s="224">
        <f t="shared" si="3"/>
        <v>2.7065087540373582</v>
      </c>
    </row>
    <row r="30" spans="2:24" ht="15.75" thickBot="1">
      <c r="B30" s="225" t="s">
        <v>52</v>
      </c>
      <c r="C30" s="226">
        <v>91.024342180620778</v>
      </c>
      <c r="D30" s="226">
        <v>8.9756578193792222</v>
      </c>
      <c r="E30" s="226">
        <v>93.985675880456228</v>
      </c>
      <c r="F30" s="226">
        <v>6.0143241195437724</v>
      </c>
      <c r="G30" s="226">
        <v>95.7</v>
      </c>
      <c r="H30" s="226">
        <f t="shared" si="0"/>
        <v>4.2999999999999972</v>
      </c>
      <c r="I30" s="226">
        <v>95.2</v>
      </c>
      <c r="J30" s="226">
        <v>4.8</v>
      </c>
      <c r="K30" s="226">
        <v>96.615854858938846</v>
      </c>
      <c r="L30" s="226">
        <f t="shared" si="1"/>
        <v>3.384145141061154</v>
      </c>
      <c r="M30" s="759"/>
      <c r="N30" s="225" t="s">
        <v>52</v>
      </c>
      <c r="O30" s="226">
        <v>96.459291890792997</v>
      </c>
      <c r="P30" s="226">
        <f t="shared" si="2"/>
        <v>3.540708109207003</v>
      </c>
      <c r="Q30" s="226">
        <v>96.61770603645877</v>
      </c>
      <c r="R30" s="226">
        <v>3.3822939635412297</v>
      </c>
      <c r="S30" s="226">
        <v>96.676739496670763</v>
      </c>
      <c r="T30" s="226">
        <v>3.3232605033292373</v>
      </c>
      <c r="U30" s="226">
        <v>97.134473850199683</v>
      </c>
      <c r="V30" s="226">
        <v>2.8655261498003171</v>
      </c>
      <c r="W30" s="226">
        <f>+'2.1'!F31</f>
        <v>97.585446749717406</v>
      </c>
      <c r="X30" s="226">
        <f t="shared" si="3"/>
        <v>2.4145532502825944</v>
      </c>
    </row>
    <row r="31" spans="2:24" ht="15.75" thickBot="1">
      <c r="B31" s="223" t="s">
        <v>53</v>
      </c>
      <c r="C31" s="224">
        <v>55.396637972201212</v>
      </c>
      <c r="D31" s="224">
        <v>44.603362027798788</v>
      </c>
      <c r="E31" s="224">
        <v>65.117928751474977</v>
      </c>
      <c r="F31" s="224">
        <v>34.882071248525023</v>
      </c>
      <c r="G31" s="224">
        <v>72.8</v>
      </c>
      <c r="H31" s="224">
        <f t="shared" si="0"/>
        <v>27.200000000000003</v>
      </c>
      <c r="I31" s="224">
        <v>76.400000000000006</v>
      </c>
      <c r="J31" s="224">
        <v>23.6</v>
      </c>
      <c r="K31" s="224">
        <v>81.17594957744987</v>
      </c>
      <c r="L31" s="224">
        <f t="shared" si="1"/>
        <v>18.82405042255013</v>
      </c>
      <c r="M31" s="759"/>
      <c r="N31" s="223" t="s">
        <v>53</v>
      </c>
      <c r="O31" s="224">
        <v>82.432814223247036</v>
      </c>
      <c r="P31" s="224">
        <f t="shared" si="2"/>
        <v>17.567185776752964</v>
      </c>
      <c r="Q31" s="224">
        <v>82.56917605087736</v>
      </c>
      <c r="R31" s="224">
        <v>17.43082394912264</v>
      </c>
      <c r="S31" s="224">
        <v>83.394997016162876</v>
      </c>
      <c r="T31" s="224">
        <v>16.605002983837124</v>
      </c>
      <c r="U31" s="224">
        <v>83.165164415132068</v>
      </c>
      <c r="V31" s="224">
        <v>16.834835584867932</v>
      </c>
      <c r="W31" s="224">
        <f>+'2.1'!F32</f>
        <v>84.007766424477211</v>
      </c>
      <c r="X31" s="224">
        <f t="shared" si="3"/>
        <v>15.992233575522789</v>
      </c>
    </row>
    <row r="32" spans="2:24" ht="15.75" thickBot="1">
      <c r="B32" s="225" t="s">
        <v>54</v>
      </c>
      <c r="C32" s="226">
        <v>80.945905678602898</v>
      </c>
      <c r="D32" s="226">
        <v>19.054094321397102</v>
      </c>
      <c r="E32" s="226">
        <v>88.88422068511565</v>
      </c>
      <c r="F32" s="226">
        <v>11.11577931488435</v>
      </c>
      <c r="G32" s="226">
        <v>94.1</v>
      </c>
      <c r="H32" s="226">
        <f t="shared" si="0"/>
        <v>5.9000000000000057</v>
      </c>
      <c r="I32" s="226">
        <v>94.7</v>
      </c>
      <c r="J32" s="226">
        <v>5.3</v>
      </c>
      <c r="K32" s="226">
        <v>95.916423926543956</v>
      </c>
      <c r="L32" s="226">
        <f t="shared" si="1"/>
        <v>4.0835760734560438</v>
      </c>
      <c r="M32" s="759"/>
      <c r="N32" s="225" t="s">
        <v>54</v>
      </c>
      <c r="O32" s="226">
        <v>96.041219563594154</v>
      </c>
      <c r="P32" s="226">
        <f t="shared" si="2"/>
        <v>3.9587804364058456</v>
      </c>
      <c r="Q32" s="226">
        <v>97.240746920456061</v>
      </c>
      <c r="R32" s="226">
        <v>2.7592530795439387</v>
      </c>
      <c r="S32" s="226">
        <v>96.679003685393113</v>
      </c>
      <c r="T32" s="226">
        <v>3.3209963146068873</v>
      </c>
      <c r="U32" s="226">
        <v>96.826657113019934</v>
      </c>
      <c r="V32" s="226">
        <v>3.1733428869800662</v>
      </c>
      <c r="W32" s="226">
        <f>+'2.1'!F33</f>
        <v>97.038615077484764</v>
      </c>
      <c r="X32" s="226">
        <f t="shared" si="3"/>
        <v>2.9613849225152364</v>
      </c>
    </row>
    <row r="33" spans="2:24" ht="15.75" thickBot="1">
      <c r="B33" s="223" t="s">
        <v>55</v>
      </c>
      <c r="C33" s="224">
        <v>90.92350433996431</v>
      </c>
      <c r="D33" s="224">
        <v>9.0764956600356896</v>
      </c>
      <c r="E33" s="224">
        <v>95.633772780587194</v>
      </c>
      <c r="F33" s="224">
        <v>4.3662272194128064</v>
      </c>
      <c r="G33" s="224">
        <v>96.3</v>
      </c>
      <c r="H33" s="224">
        <v>3.7</v>
      </c>
      <c r="I33" s="224">
        <v>97.3</v>
      </c>
      <c r="J33" s="224">
        <v>2.7</v>
      </c>
      <c r="K33" s="224">
        <v>98.241441720296976</v>
      </c>
      <c r="L33" s="224">
        <f t="shared" si="1"/>
        <v>1.7585582797030241</v>
      </c>
      <c r="M33" s="759"/>
      <c r="N33" s="223" t="s">
        <v>55</v>
      </c>
      <c r="O33" s="224">
        <v>97.768192269084693</v>
      </c>
      <c r="P33" s="224">
        <f t="shared" si="2"/>
        <v>2.2318077309153068</v>
      </c>
      <c r="Q33" s="224">
        <v>96.7087914686972</v>
      </c>
      <c r="R33" s="224">
        <v>3.2912085313028001</v>
      </c>
      <c r="S33" s="224">
        <v>97.918491180192433</v>
      </c>
      <c r="T33" s="224">
        <v>2.0815088198075671</v>
      </c>
      <c r="U33" s="224">
        <v>97.237059579149303</v>
      </c>
      <c r="V33" s="224">
        <v>2.7629404208506969</v>
      </c>
      <c r="W33" s="224">
        <f>+'2.1'!F34</f>
        <v>96.342495995547509</v>
      </c>
      <c r="X33" s="224">
        <f t="shared" si="3"/>
        <v>3.6575040044524911</v>
      </c>
    </row>
    <row r="34" spans="2:24" ht="15.75" thickBot="1">
      <c r="B34" s="225" t="s">
        <v>56</v>
      </c>
      <c r="C34" s="226">
        <v>57.484773312749148</v>
      </c>
      <c r="D34" s="226">
        <v>42.515226687250852</v>
      </c>
      <c r="E34" s="226">
        <v>62.197681227449507</v>
      </c>
      <c r="F34" s="226">
        <v>37.802318772550493</v>
      </c>
      <c r="G34" s="226">
        <v>69.900000000000006</v>
      </c>
      <c r="H34" s="226">
        <f t="shared" si="0"/>
        <v>30.099999999999994</v>
      </c>
      <c r="I34" s="226">
        <v>76.3</v>
      </c>
      <c r="J34" s="226">
        <v>23.7</v>
      </c>
      <c r="K34" s="226">
        <v>80.255200378342067</v>
      </c>
      <c r="L34" s="226">
        <f t="shared" si="1"/>
        <v>19.744799621657933</v>
      </c>
      <c r="M34" s="759"/>
      <c r="N34" s="225" t="s">
        <v>56</v>
      </c>
      <c r="O34" s="226">
        <v>80.779803209597688</v>
      </c>
      <c r="P34" s="226">
        <f t="shared" si="2"/>
        <v>19.220196790402312</v>
      </c>
      <c r="Q34" s="226">
        <v>81.133368832474872</v>
      </c>
      <c r="R34" s="226">
        <v>18.866631167525128</v>
      </c>
      <c r="S34" s="226">
        <v>82.949214539145686</v>
      </c>
      <c r="T34" s="226">
        <v>17.050785460854314</v>
      </c>
      <c r="U34" s="226">
        <v>83.684414841407346</v>
      </c>
      <c r="V34" s="226">
        <v>16.315585158592654</v>
      </c>
      <c r="W34" s="226">
        <f>+'2.1'!F35</f>
        <v>84.09037975702951</v>
      </c>
      <c r="X34" s="226">
        <f t="shared" si="3"/>
        <v>15.90962024297049</v>
      </c>
    </row>
    <row r="35" spans="2:24" ht="15.75" thickBot="1">
      <c r="B35" s="223" t="s">
        <v>57</v>
      </c>
      <c r="C35" s="224">
        <v>70.179762753039427</v>
      </c>
      <c r="D35" s="224">
        <v>29.820237246960573</v>
      </c>
      <c r="E35" s="224">
        <v>85.538644253137392</v>
      </c>
      <c r="F35" s="224">
        <v>14.461355746862608</v>
      </c>
      <c r="G35" s="224">
        <v>93.7</v>
      </c>
      <c r="H35" s="224">
        <f t="shared" si="0"/>
        <v>6.2999999999999972</v>
      </c>
      <c r="I35" s="224">
        <v>96.1</v>
      </c>
      <c r="J35" s="224">
        <v>3.9</v>
      </c>
      <c r="K35" s="224">
        <v>97.2372161655978</v>
      </c>
      <c r="L35" s="224">
        <f t="shared" si="1"/>
        <v>2.7627838344021995</v>
      </c>
      <c r="M35" s="759"/>
      <c r="N35" s="223" t="s">
        <v>57</v>
      </c>
      <c r="O35" s="224">
        <v>98.248168844362098</v>
      </c>
      <c r="P35" s="224">
        <f t="shared" si="2"/>
        <v>1.7518311556379018</v>
      </c>
      <c r="Q35" s="224">
        <v>98.323049949907045</v>
      </c>
      <c r="R35" s="224">
        <v>1.6769500500929553</v>
      </c>
      <c r="S35" s="224">
        <v>97.380552708683609</v>
      </c>
      <c r="T35" s="224">
        <v>2.6194472913163906</v>
      </c>
      <c r="U35" s="224">
        <v>97.431101994903173</v>
      </c>
      <c r="V35" s="224">
        <v>2.5688980050968269</v>
      </c>
      <c r="W35" s="224">
        <f>+'2.1'!F36</f>
        <v>98.053499256056028</v>
      </c>
      <c r="X35" s="224">
        <f t="shared" si="3"/>
        <v>1.9465007439439717</v>
      </c>
    </row>
    <row r="36" spans="2:24" ht="15.75" thickBot="1">
      <c r="B36" s="225" t="s">
        <v>58</v>
      </c>
      <c r="C36" s="226">
        <v>74.776630842643328</v>
      </c>
      <c r="D36" s="226">
        <v>25.223369157356672</v>
      </c>
      <c r="E36" s="226">
        <v>82.705943628738595</v>
      </c>
      <c r="F36" s="226">
        <v>17.294056371261405</v>
      </c>
      <c r="G36" s="226">
        <v>88</v>
      </c>
      <c r="H36" s="226">
        <f t="shared" si="0"/>
        <v>12</v>
      </c>
      <c r="I36" s="226">
        <v>92.8</v>
      </c>
      <c r="J36" s="226">
        <v>7.2</v>
      </c>
      <c r="K36" s="226">
        <v>94.310735895638643</v>
      </c>
      <c r="L36" s="226">
        <f t="shared" si="1"/>
        <v>5.6892641043613565</v>
      </c>
      <c r="M36" s="759"/>
      <c r="N36" s="225" t="s">
        <v>58</v>
      </c>
      <c r="O36" s="226">
        <v>94.963648404008921</v>
      </c>
      <c r="P36" s="226">
        <f t="shared" si="2"/>
        <v>5.0363515959910785</v>
      </c>
      <c r="Q36" s="226">
        <v>95.036436230775294</v>
      </c>
      <c r="R36" s="226">
        <v>4.9635637692247059</v>
      </c>
      <c r="S36" s="226">
        <v>96.443438872421467</v>
      </c>
      <c r="T36" s="226">
        <v>3.5565611275785329</v>
      </c>
      <c r="U36" s="226">
        <v>96.332616613607229</v>
      </c>
      <c r="V36" s="226">
        <v>3.6673833863927712</v>
      </c>
      <c r="W36" s="226">
        <f>+'2.1'!F37</f>
        <v>95.83533766616263</v>
      </c>
      <c r="X36" s="226">
        <f t="shared" si="3"/>
        <v>4.1646623338373701</v>
      </c>
    </row>
    <row r="37" spans="2:24" ht="15.75" thickBot="1">
      <c r="B37" s="761" t="s">
        <v>4</v>
      </c>
      <c r="C37" s="762">
        <v>78.394310831224431</v>
      </c>
      <c r="D37" s="762">
        <v>21.605689168775569</v>
      </c>
      <c r="E37" s="762">
        <v>84.580698939514718</v>
      </c>
      <c r="F37" s="762">
        <v>15.419301060485282</v>
      </c>
      <c r="G37" s="762">
        <v>87.8</v>
      </c>
      <c r="H37" s="762">
        <f t="shared" si="0"/>
        <v>12.200000000000003</v>
      </c>
      <c r="I37" s="762">
        <v>89.2</v>
      </c>
      <c r="J37" s="762">
        <v>10.8</v>
      </c>
      <c r="K37" s="762">
        <f>100-L37</f>
        <v>90.938710157609592</v>
      </c>
      <c r="L37" s="762">
        <v>9.0612898423904085</v>
      </c>
      <c r="M37" s="760"/>
      <c r="N37" s="761" t="s">
        <v>4</v>
      </c>
      <c r="O37" s="762">
        <v>91.178568679465002</v>
      </c>
      <c r="P37" s="762">
        <f t="shared" si="2"/>
        <v>8.8214313205349981</v>
      </c>
      <c r="Q37" s="762">
        <v>91.552225494366141</v>
      </c>
      <c r="R37" s="762">
        <v>8.4477745056338591</v>
      </c>
      <c r="S37" s="762">
        <v>92.030246498119453</v>
      </c>
      <c r="T37" s="762">
        <v>7.9697535018805468</v>
      </c>
      <c r="U37" s="762">
        <v>92.270884198136258</v>
      </c>
      <c r="V37" s="762">
        <v>7.7291158018637418</v>
      </c>
      <c r="W37" s="762">
        <f>+'2.1'!F38</f>
        <v>92.362467866253368</v>
      </c>
      <c r="X37" s="762">
        <f>100-W37</f>
        <v>7.6375321337466318</v>
      </c>
    </row>
    <row r="38" spans="2:24" ht="22.5" customHeight="1">
      <c r="B38" s="1143" t="s">
        <v>143</v>
      </c>
      <c r="C38" s="1143"/>
      <c r="D38" s="1143"/>
      <c r="E38" s="1143"/>
      <c r="F38" s="1143"/>
      <c r="G38" s="1143"/>
      <c r="H38" s="1143"/>
      <c r="I38" s="1143"/>
      <c r="J38" s="1143"/>
      <c r="K38" s="1143"/>
      <c r="L38" s="1143"/>
      <c r="M38" s="763"/>
      <c r="N38" s="1144" t="s">
        <v>143</v>
      </c>
      <c r="O38" s="1144"/>
      <c r="P38" s="1144"/>
      <c r="Q38" s="1144"/>
      <c r="R38" s="1144"/>
      <c r="S38" s="1144"/>
      <c r="T38" s="1144"/>
      <c r="U38" s="1144"/>
      <c r="V38" s="1144"/>
      <c r="W38" s="1144"/>
      <c r="X38" s="1144"/>
    </row>
  </sheetData>
  <sheetProtection algorithmName="SHA-512" hashValue="KZxnNX4x4T/ylRbQz5QVf3bVObpgCipON+VR/38qg4uVMHeoXzfsaAuS+zUSX5XtbaEgeKBbfjLWx+Qkgaix1g==" saltValue="VZCPqwwcrONyqOgtNtKmkA==" spinCount="100000" sheet="1" objects="1" scenarios="1"/>
  <mergeCells count="16">
    <mergeCell ref="B38:L38"/>
    <mergeCell ref="N38:X38"/>
    <mergeCell ref="B2:L2"/>
    <mergeCell ref="N2:X2"/>
    <mergeCell ref="B3:B4"/>
    <mergeCell ref="C3:D3"/>
    <mergeCell ref="E3:F3"/>
    <mergeCell ref="G3:H3"/>
    <mergeCell ref="I3:J3"/>
    <mergeCell ref="K3:L3"/>
    <mergeCell ref="N3:N4"/>
    <mergeCell ref="O3:P3"/>
    <mergeCell ref="Q3:R3"/>
    <mergeCell ref="S3:T3"/>
    <mergeCell ref="U3:V3"/>
    <mergeCell ref="W3:X3"/>
  </mergeCells>
  <pageMargins left="0.39370078740157483" right="0.39370078740157483" top="0.78740157480314965" bottom="0.78740157480314965" header="0.31496062992125984" footer="0.31496062992125984"/>
  <pageSetup paperSize="125" scale="80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showGridLines="0" workbookViewId="0"/>
  </sheetViews>
  <sheetFormatPr baseColWidth="10" defaultRowHeight="15.75"/>
  <cols>
    <col min="1" max="1" width="4.42578125" style="809" customWidth="1"/>
    <col min="2" max="5" width="11.42578125" style="809"/>
    <col min="6" max="6" width="3.28515625" style="809" customWidth="1"/>
    <col min="7" max="8" width="11.42578125" style="809"/>
    <col min="9" max="9" width="2" style="809" customWidth="1"/>
    <col min="10" max="16384" width="11.42578125" style="809"/>
  </cols>
  <sheetData>
    <row r="1" spans="2:9" ht="16.5" thickBot="1"/>
    <row r="2" spans="2:9" ht="15.75" customHeight="1">
      <c r="B2" s="1062" t="s">
        <v>622</v>
      </c>
      <c r="C2" s="1063"/>
      <c r="D2" s="1063"/>
      <c r="E2" s="1063"/>
      <c r="F2" s="1063"/>
      <c r="G2" s="821"/>
      <c r="H2" s="824"/>
      <c r="I2" s="824"/>
    </row>
    <row r="3" spans="2:9" ht="32.25" customHeight="1">
      <c r="B3" s="820"/>
      <c r="C3" s="819"/>
      <c r="D3" s="819"/>
      <c r="E3" s="819"/>
      <c r="F3" s="819"/>
      <c r="G3" s="818"/>
    </row>
    <row r="4" spans="2:9" ht="32.25" customHeight="1">
      <c r="B4" s="817"/>
      <c r="C4" s="816"/>
      <c r="D4" s="816"/>
      <c r="E4" s="816"/>
      <c r="F4" s="816"/>
      <c r="G4" s="815"/>
    </row>
    <row r="5" spans="2:9" ht="32.25" customHeight="1">
      <c r="B5" s="817"/>
      <c r="C5" s="816"/>
      <c r="D5" s="816"/>
      <c r="E5" s="816"/>
      <c r="F5" s="816"/>
      <c r="G5" s="815"/>
    </row>
    <row r="6" spans="2:9" ht="32.25" customHeight="1">
      <c r="B6" s="817"/>
      <c r="C6" s="816"/>
      <c r="D6" s="816"/>
      <c r="E6" s="816"/>
      <c r="F6" s="816"/>
      <c r="G6" s="815"/>
    </row>
    <row r="7" spans="2:9" ht="32.25" customHeight="1">
      <c r="B7" s="817"/>
      <c r="C7" s="816"/>
      <c r="D7" s="816"/>
      <c r="E7" s="816"/>
      <c r="F7" s="816"/>
      <c r="G7" s="815"/>
    </row>
    <row r="8" spans="2:9" ht="32.25" customHeight="1">
      <c r="B8" s="817"/>
      <c r="C8" s="816"/>
      <c r="D8" s="816"/>
      <c r="E8" s="816"/>
      <c r="F8" s="816"/>
      <c r="G8" s="815"/>
    </row>
    <row r="9" spans="2:9" ht="32.25" customHeight="1">
      <c r="B9" s="817"/>
      <c r="C9" s="816"/>
      <c r="D9" s="816"/>
      <c r="E9" s="816"/>
      <c r="F9" s="816"/>
      <c r="G9" s="815"/>
    </row>
    <row r="10" spans="2:9" ht="32.25" customHeight="1">
      <c r="B10" s="817"/>
      <c r="C10" s="816"/>
      <c r="D10" s="816"/>
      <c r="E10" s="816"/>
      <c r="F10" s="816"/>
      <c r="G10" s="815"/>
    </row>
    <row r="11" spans="2:9" ht="32.25" customHeight="1">
      <c r="B11" s="817"/>
      <c r="C11" s="816"/>
      <c r="D11" s="816"/>
      <c r="E11" s="816"/>
      <c r="F11" s="816"/>
      <c r="G11" s="815"/>
    </row>
    <row r="12" spans="2:9" ht="32.25" customHeight="1">
      <c r="B12" s="817"/>
      <c r="C12" s="816"/>
      <c r="D12" s="816"/>
      <c r="E12" s="816"/>
      <c r="F12" s="816"/>
      <c r="G12" s="815"/>
    </row>
    <row r="13" spans="2:9" ht="32.25" customHeight="1">
      <c r="B13" s="817"/>
      <c r="C13" s="816"/>
      <c r="D13" s="816"/>
      <c r="E13" s="816"/>
      <c r="F13" s="816"/>
      <c r="G13" s="815"/>
    </row>
    <row r="14" spans="2:9" ht="32.25" customHeight="1">
      <c r="B14" s="817"/>
      <c r="C14" s="816"/>
      <c r="D14" s="816"/>
      <c r="E14" s="816"/>
      <c r="F14" s="816"/>
      <c r="G14" s="815"/>
    </row>
    <row r="15" spans="2:9" ht="32.25" customHeight="1">
      <c r="B15" s="817"/>
      <c r="C15" s="816"/>
      <c r="D15" s="816"/>
      <c r="E15" s="816"/>
      <c r="F15" s="816"/>
      <c r="G15" s="815"/>
    </row>
    <row r="16" spans="2:9" ht="32.25" customHeight="1">
      <c r="B16" s="817"/>
      <c r="C16" s="816"/>
      <c r="D16" s="816"/>
      <c r="E16" s="816"/>
      <c r="F16" s="816"/>
      <c r="G16" s="815"/>
    </row>
    <row r="17" spans="2:7" ht="32.25" customHeight="1">
      <c r="B17" s="817"/>
      <c r="C17" s="816"/>
      <c r="D17" s="816"/>
      <c r="E17" s="816"/>
      <c r="F17" s="816"/>
      <c r="G17" s="815"/>
    </row>
    <row r="18" spans="2:7" ht="32.25" customHeight="1">
      <c r="B18" s="814"/>
      <c r="C18" s="813"/>
      <c r="D18" s="813"/>
      <c r="E18" s="813"/>
      <c r="F18" s="813"/>
      <c r="G18" s="812"/>
    </row>
    <row r="19" spans="2:7">
      <c r="B19" s="823" t="s">
        <v>625</v>
      </c>
      <c r="C19" s="729"/>
      <c r="D19" s="729"/>
      <c r="E19" s="729"/>
    </row>
    <row r="28" spans="2:7">
      <c r="B28" s="809" t="s">
        <v>11</v>
      </c>
      <c r="C28" s="809" t="s">
        <v>487</v>
      </c>
    </row>
    <row r="29" spans="2:7">
      <c r="B29" s="809" t="s">
        <v>117</v>
      </c>
      <c r="C29" s="825">
        <v>91</v>
      </c>
    </row>
    <row r="30" spans="2:7">
      <c r="B30" s="809" t="s">
        <v>118</v>
      </c>
      <c r="C30" s="825">
        <v>96.3</v>
      </c>
    </row>
    <row r="31" spans="2:7">
      <c r="B31" s="809" t="s">
        <v>119</v>
      </c>
      <c r="C31" s="809">
        <v>72.8</v>
      </c>
    </row>
  </sheetData>
  <sheetProtection algorithmName="SHA-512" hashValue="96YJXVGt5ncJZsNFSNEyexlpEhdrlLBXF8Donc3Re5L0I13jjptJu+8wpft+nx/CkKEsY5TaRWNs4ruatFAcug==" saltValue="mizjKvlczO2Lp3GcveATQA==" spinCount="100000" sheet="1" objects="1" scenarios="1"/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M42"/>
  <sheetViews>
    <sheetView zoomScale="80" zoomScaleNormal="80" workbookViewId="0"/>
  </sheetViews>
  <sheetFormatPr baseColWidth="10" defaultRowHeight="15"/>
  <cols>
    <col min="1" max="1" width="4.7109375" customWidth="1"/>
    <col min="2" max="7" width="16.7109375" customWidth="1"/>
    <col min="8" max="8" width="24.42578125" customWidth="1"/>
    <col min="9" max="9" width="4" customWidth="1"/>
    <col min="10" max="10" width="26.7109375" style="227" customWidth="1"/>
    <col min="11" max="11" width="11.7109375" style="227" customWidth="1"/>
    <col min="13" max="13" width="8.28515625" style="1028" customWidth="1"/>
  </cols>
  <sheetData>
    <row r="1" spans="2:13" ht="15.75" thickBot="1">
      <c r="J1" s="180"/>
      <c r="K1" s="180"/>
      <c r="M1" s="1024"/>
    </row>
    <row r="2" spans="2:13" ht="16.5" thickBot="1">
      <c r="B2" s="1154" t="s">
        <v>534</v>
      </c>
      <c r="C2" s="1155"/>
      <c r="D2" s="1155"/>
      <c r="E2" s="1155"/>
      <c r="F2" s="1155"/>
      <c r="G2" s="1155"/>
      <c r="H2" s="1155"/>
      <c r="I2" s="1155"/>
      <c r="J2" s="1156"/>
      <c r="K2" s="1156"/>
      <c r="M2" s="1025"/>
    </row>
    <row r="3" spans="2:13" ht="30.75" thickBot="1">
      <c r="B3" s="266"/>
      <c r="C3" s="267"/>
      <c r="D3" s="267"/>
      <c r="E3" s="267"/>
      <c r="F3" s="267"/>
      <c r="G3" s="267"/>
      <c r="H3" s="268"/>
      <c r="J3" s="228" t="s">
        <v>24</v>
      </c>
      <c r="K3" s="623" t="s">
        <v>495</v>
      </c>
      <c r="M3" s="1025"/>
    </row>
    <row r="4" spans="2:13" ht="15.75" thickBot="1">
      <c r="B4" s="269"/>
      <c r="C4" s="270"/>
      <c r="D4" s="270"/>
      <c r="E4" s="270"/>
      <c r="F4" s="270"/>
      <c r="G4" s="270"/>
      <c r="H4" s="271"/>
      <c r="J4" s="741" t="s">
        <v>35</v>
      </c>
      <c r="K4" s="743">
        <v>99.890912496262445</v>
      </c>
      <c r="M4" s="1026">
        <f>+K36</f>
        <v>90.972137714391536</v>
      </c>
    </row>
    <row r="5" spans="2:13" ht="15.75" thickBot="1">
      <c r="B5" s="269"/>
      <c r="C5" s="270"/>
      <c r="D5" s="270"/>
      <c r="E5" s="270"/>
      <c r="F5" s="270"/>
      <c r="G5" s="270"/>
      <c r="H5" s="271"/>
      <c r="J5" s="740" t="s">
        <v>43</v>
      </c>
      <c r="K5" s="742">
        <v>97.786531280676797</v>
      </c>
      <c r="M5" s="1026">
        <f>+M4</f>
        <v>90.972137714391536</v>
      </c>
    </row>
    <row r="6" spans="2:13" ht="15.75" thickBot="1">
      <c r="B6" s="269"/>
      <c r="C6" s="270"/>
      <c r="D6" s="270"/>
      <c r="E6" s="270"/>
      <c r="F6" s="270"/>
      <c r="G6" s="270"/>
      <c r="H6" s="271"/>
      <c r="J6" s="741" t="s">
        <v>34</v>
      </c>
      <c r="K6" s="743">
        <v>97.760617634430744</v>
      </c>
      <c r="M6" s="1026">
        <f t="shared" ref="M6:M35" si="0">+M5</f>
        <v>90.972137714391536</v>
      </c>
    </row>
    <row r="7" spans="2:13" ht="15.75" thickBot="1">
      <c r="B7" s="269"/>
      <c r="C7" s="270"/>
      <c r="D7" s="270"/>
      <c r="E7" s="270"/>
      <c r="F7" s="270"/>
      <c r="G7" s="270"/>
      <c r="H7" s="271"/>
      <c r="J7" s="740" t="s">
        <v>27</v>
      </c>
      <c r="K7" s="742">
        <v>97.630222260546091</v>
      </c>
      <c r="M7" s="1026">
        <f t="shared" si="0"/>
        <v>90.972137714391536</v>
      </c>
    </row>
    <row r="8" spans="2:13" ht="15.75" thickBot="1">
      <c r="B8" s="269"/>
      <c r="C8" s="270"/>
      <c r="D8" s="270"/>
      <c r="E8" s="270"/>
      <c r="F8" s="270"/>
      <c r="G8" s="270"/>
      <c r="H8" s="271"/>
      <c r="J8" s="741" t="s">
        <v>40</v>
      </c>
      <c r="K8" s="743">
        <v>97.177214467110133</v>
      </c>
      <c r="M8" s="1026">
        <f t="shared" si="0"/>
        <v>90.972137714391536</v>
      </c>
    </row>
    <row r="9" spans="2:13" ht="15.75" thickBot="1">
      <c r="B9" s="269"/>
      <c r="C9" s="270"/>
      <c r="D9" s="270"/>
      <c r="E9" s="270"/>
      <c r="F9" s="270"/>
      <c r="G9" s="270"/>
      <c r="H9" s="271"/>
      <c r="J9" s="740" t="s">
        <v>45</v>
      </c>
      <c r="K9" s="742">
        <v>96.624009761759439</v>
      </c>
      <c r="M9" s="1026">
        <f t="shared" si="0"/>
        <v>90.972137714391536</v>
      </c>
    </row>
    <row r="10" spans="2:13" ht="15.75" thickBot="1">
      <c r="B10" s="269"/>
      <c r="C10" s="270"/>
      <c r="D10" s="270"/>
      <c r="E10" s="270"/>
      <c r="F10" s="270"/>
      <c r="G10" s="270"/>
      <c r="H10" s="271"/>
      <c r="J10" s="741" t="s">
        <v>53</v>
      </c>
      <c r="K10" s="743">
        <v>96.529316005761515</v>
      </c>
      <c r="M10" s="1026">
        <f t="shared" si="0"/>
        <v>90.972137714391536</v>
      </c>
    </row>
    <row r="11" spans="2:13" ht="15.75" thickBot="1">
      <c r="B11" s="269"/>
      <c r="C11" s="270"/>
      <c r="D11" s="270"/>
      <c r="E11" s="270"/>
      <c r="F11" s="270"/>
      <c r="G11" s="270"/>
      <c r="H11" s="271"/>
      <c r="J11" s="740" t="s">
        <v>33</v>
      </c>
      <c r="K11" s="742">
        <v>95.319440930336057</v>
      </c>
      <c r="M11" s="1026">
        <f t="shared" si="0"/>
        <v>90.972137714391536</v>
      </c>
    </row>
    <row r="12" spans="2:13" ht="15.75" thickBot="1">
      <c r="B12" s="269"/>
      <c r="C12" s="270"/>
      <c r="D12" s="270"/>
      <c r="E12" s="270"/>
      <c r="F12" s="270"/>
      <c r="G12" s="270"/>
      <c r="H12" s="271"/>
      <c r="J12" s="741" t="s">
        <v>55</v>
      </c>
      <c r="K12" s="743">
        <v>95.283077898957615</v>
      </c>
      <c r="M12" s="1026">
        <f t="shared" si="0"/>
        <v>90.972137714391536</v>
      </c>
    </row>
    <row r="13" spans="2:13" ht="15.75" thickBot="1">
      <c r="B13" s="269"/>
      <c r="C13" s="270"/>
      <c r="D13" s="270"/>
      <c r="E13" s="270"/>
      <c r="F13" s="270"/>
      <c r="G13" s="270"/>
      <c r="H13" s="271"/>
      <c r="J13" s="740" t="s">
        <v>51</v>
      </c>
      <c r="K13" s="742">
        <v>94.025111311976573</v>
      </c>
      <c r="M13" s="1026">
        <f t="shared" si="0"/>
        <v>90.972137714391536</v>
      </c>
    </row>
    <row r="14" spans="2:13" ht="15.75" thickBot="1">
      <c r="B14" s="269"/>
      <c r="C14" s="270"/>
      <c r="D14" s="270"/>
      <c r="E14" s="270"/>
      <c r="F14" s="270"/>
      <c r="G14" s="270"/>
      <c r="H14" s="271"/>
      <c r="J14" s="741" t="s">
        <v>32</v>
      </c>
      <c r="K14" s="743">
        <v>93.473560861372164</v>
      </c>
      <c r="M14" s="1026">
        <f t="shared" si="0"/>
        <v>90.972137714391536</v>
      </c>
    </row>
    <row r="15" spans="2:13" ht="15.75" thickBot="1">
      <c r="B15" s="269"/>
      <c r="C15" s="270"/>
      <c r="D15" s="270"/>
      <c r="E15" s="270"/>
      <c r="F15" s="270"/>
      <c r="G15" s="270"/>
      <c r="H15" s="271"/>
      <c r="J15" s="740" t="s">
        <v>44</v>
      </c>
      <c r="K15" s="742">
        <v>92.864995335744766</v>
      </c>
      <c r="M15" s="1026">
        <f t="shared" si="0"/>
        <v>90.972137714391536</v>
      </c>
    </row>
    <row r="16" spans="2:13" ht="15.75" thickBot="1">
      <c r="B16" s="269"/>
      <c r="C16" s="270"/>
      <c r="D16" s="270"/>
      <c r="E16" s="270"/>
      <c r="F16" s="270"/>
      <c r="G16" s="270"/>
      <c r="H16" s="271"/>
      <c r="J16" s="741" t="s">
        <v>41</v>
      </c>
      <c r="K16" s="743">
        <v>92.83780343600624</v>
      </c>
      <c r="M16" s="1026">
        <f t="shared" si="0"/>
        <v>90.972137714391536</v>
      </c>
    </row>
    <row r="17" spans="2:13" ht="15.75" thickBot="1">
      <c r="B17" s="269"/>
      <c r="C17" s="270"/>
      <c r="D17" s="270"/>
      <c r="E17" s="270"/>
      <c r="F17" s="270"/>
      <c r="G17" s="270"/>
      <c r="H17" s="271"/>
      <c r="J17" s="740" t="s">
        <v>58</v>
      </c>
      <c r="K17" s="742">
        <v>92.556413431712329</v>
      </c>
      <c r="M17" s="1026">
        <f t="shared" si="0"/>
        <v>90.972137714391536</v>
      </c>
    </row>
    <row r="18" spans="2:13" ht="15.75" thickBot="1">
      <c r="B18" s="269"/>
      <c r="C18" s="270"/>
      <c r="D18" s="270"/>
      <c r="E18" s="270"/>
      <c r="F18" s="270"/>
      <c r="G18" s="270"/>
      <c r="H18" s="271"/>
      <c r="J18" s="741" t="s">
        <v>37</v>
      </c>
      <c r="K18" s="743">
        <v>92.397336507659048</v>
      </c>
      <c r="M18" s="1026">
        <f t="shared" si="0"/>
        <v>90.972137714391536</v>
      </c>
    </row>
    <row r="19" spans="2:13" ht="15.75" thickBot="1">
      <c r="B19" s="269"/>
      <c r="C19" s="270"/>
      <c r="D19" s="270"/>
      <c r="E19" s="270"/>
      <c r="F19" s="270"/>
      <c r="G19" s="270"/>
      <c r="H19" s="271"/>
      <c r="J19" s="740" t="s">
        <v>29</v>
      </c>
      <c r="K19" s="742">
        <v>92.075996849213794</v>
      </c>
      <c r="M19" s="1026">
        <f t="shared" si="0"/>
        <v>90.972137714391536</v>
      </c>
    </row>
    <row r="20" spans="2:13" ht="15.75" thickBot="1">
      <c r="B20" s="269"/>
      <c r="C20" s="270"/>
      <c r="D20" s="270"/>
      <c r="E20" s="270"/>
      <c r="F20" s="270"/>
      <c r="G20" s="270"/>
      <c r="H20" s="271"/>
      <c r="J20" s="741" t="s">
        <v>36</v>
      </c>
      <c r="K20" s="743">
        <v>91.587737978088285</v>
      </c>
      <c r="M20" s="1026">
        <f t="shared" si="0"/>
        <v>90.972137714391536</v>
      </c>
    </row>
    <row r="21" spans="2:13" ht="15.75" thickBot="1">
      <c r="B21" s="269"/>
      <c r="C21" s="270"/>
      <c r="D21" s="270"/>
      <c r="E21" s="270"/>
      <c r="F21" s="270"/>
      <c r="G21" s="270"/>
      <c r="H21" s="271"/>
      <c r="J21" s="740" t="s">
        <v>49</v>
      </c>
      <c r="K21" s="742">
        <v>91.435877494756824</v>
      </c>
      <c r="M21" s="1026">
        <f t="shared" si="0"/>
        <v>90.972137714391536</v>
      </c>
    </row>
    <row r="22" spans="2:13" ht="15.75" thickBot="1">
      <c r="B22" s="269"/>
      <c r="C22" s="270"/>
      <c r="D22" s="270"/>
      <c r="E22" s="270"/>
      <c r="F22" s="270"/>
      <c r="G22" s="270"/>
      <c r="H22" s="271"/>
      <c r="J22" s="741" t="s">
        <v>48</v>
      </c>
      <c r="K22" s="743">
        <v>91.13381094702892</v>
      </c>
      <c r="M22" s="1026">
        <f t="shared" si="0"/>
        <v>90.972137714391536</v>
      </c>
    </row>
    <row r="23" spans="2:13" ht="15.75" thickBot="1">
      <c r="B23" s="269"/>
      <c r="C23" s="270"/>
      <c r="D23" s="270"/>
      <c r="E23" s="270"/>
      <c r="F23" s="270"/>
      <c r="G23" s="270"/>
      <c r="H23" s="271"/>
      <c r="J23" s="740" t="s">
        <v>52</v>
      </c>
      <c r="K23" s="742">
        <v>91.000935670887074</v>
      </c>
      <c r="M23" s="1026">
        <f t="shared" si="0"/>
        <v>90.972137714391536</v>
      </c>
    </row>
    <row r="24" spans="2:13" ht="15.75" thickBot="1">
      <c r="B24" s="269"/>
      <c r="C24" s="270"/>
      <c r="D24" s="270"/>
      <c r="E24" s="270"/>
      <c r="F24" s="270"/>
      <c r="G24" s="270"/>
      <c r="H24" s="271"/>
      <c r="J24" s="741" t="s">
        <v>28</v>
      </c>
      <c r="K24" s="743">
        <v>90.919053297632388</v>
      </c>
      <c r="M24" s="1026">
        <f t="shared" si="0"/>
        <v>90.972137714391536</v>
      </c>
    </row>
    <row r="25" spans="2:13" ht="15.75" thickBot="1">
      <c r="B25" s="269"/>
      <c r="C25" s="270"/>
      <c r="D25" s="270"/>
      <c r="E25" s="270"/>
      <c r="F25" s="270"/>
      <c r="G25" s="270"/>
      <c r="H25" s="271"/>
      <c r="J25" s="740" t="s">
        <v>47</v>
      </c>
      <c r="K25" s="742">
        <v>90.730503422515199</v>
      </c>
      <c r="M25" s="1026">
        <f t="shared" si="0"/>
        <v>90.972137714391536</v>
      </c>
    </row>
    <row r="26" spans="2:13" ht="15.75" thickBot="1">
      <c r="B26" s="269"/>
      <c r="C26" s="270"/>
      <c r="D26" s="270"/>
      <c r="E26" s="270"/>
      <c r="F26" s="270"/>
      <c r="G26" s="270"/>
      <c r="H26" s="271"/>
      <c r="J26" s="741" t="s">
        <v>42</v>
      </c>
      <c r="K26" s="743">
        <v>90.379620880215498</v>
      </c>
      <c r="M26" s="1026">
        <f t="shared" si="0"/>
        <v>90.972137714391536</v>
      </c>
    </row>
    <row r="27" spans="2:13" ht="15.75" thickBot="1">
      <c r="B27" s="269"/>
      <c r="C27" s="270"/>
      <c r="D27" s="270"/>
      <c r="E27" s="270"/>
      <c r="F27" s="270"/>
      <c r="G27" s="270"/>
      <c r="H27" s="271"/>
      <c r="J27" s="740" t="s">
        <v>54</v>
      </c>
      <c r="K27" s="742">
        <v>89.675275738522132</v>
      </c>
      <c r="M27" s="1026">
        <f t="shared" si="0"/>
        <v>90.972137714391536</v>
      </c>
    </row>
    <row r="28" spans="2:13" ht="15.75" thickBot="1">
      <c r="B28" s="269"/>
      <c r="C28" s="270"/>
      <c r="D28" s="270"/>
      <c r="E28" s="270"/>
      <c r="F28" s="270"/>
      <c r="G28" s="270"/>
      <c r="H28" s="271"/>
      <c r="J28" s="741" t="s">
        <v>39</v>
      </c>
      <c r="K28" s="743">
        <v>86.105841387004148</v>
      </c>
      <c r="M28" s="1026">
        <f t="shared" si="0"/>
        <v>90.972137714391536</v>
      </c>
    </row>
    <row r="29" spans="2:13" ht="15.75" thickBot="1">
      <c r="B29" s="269"/>
      <c r="C29" s="270"/>
      <c r="D29" s="270"/>
      <c r="E29" s="270"/>
      <c r="F29" s="270"/>
      <c r="G29" s="270"/>
      <c r="H29" s="271"/>
      <c r="J29" s="740" t="s">
        <v>56</v>
      </c>
      <c r="K29" s="742">
        <v>85.396774722778403</v>
      </c>
      <c r="M29" s="1026">
        <f t="shared" si="0"/>
        <v>90.972137714391536</v>
      </c>
    </row>
    <row r="30" spans="2:13" ht="15.75" thickBot="1">
      <c r="B30" s="269"/>
      <c r="C30" s="270"/>
      <c r="D30" s="270"/>
      <c r="E30" s="270"/>
      <c r="F30" s="270"/>
      <c r="G30" s="270"/>
      <c r="H30" s="271"/>
      <c r="J30" s="741" t="s">
        <v>30</v>
      </c>
      <c r="K30" s="743">
        <v>83.783709624185931</v>
      </c>
      <c r="M30" s="1026">
        <f t="shared" si="0"/>
        <v>90.972137714391536</v>
      </c>
    </row>
    <row r="31" spans="2:13" ht="15.75" thickBot="1">
      <c r="B31" s="269"/>
      <c r="C31" s="270"/>
      <c r="D31" s="270"/>
      <c r="E31" s="270"/>
      <c r="F31" s="270"/>
      <c r="G31" s="270"/>
      <c r="H31" s="271"/>
      <c r="J31" s="740" t="s">
        <v>50</v>
      </c>
      <c r="K31" s="742">
        <v>82.50746542392227</v>
      </c>
      <c r="M31" s="1026">
        <f t="shared" si="0"/>
        <v>90.972137714391536</v>
      </c>
    </row>
    <row r="32" spans="2:13" ht="15.75" thickBot="1">
      <c r="B32" s="269"/>
      <c r="C32" s="270"/>
      <c r="D32" s="270"/>
      <c r="E32" s="270"/>
      <c r="F32" s="270"/>
      <c r="G32" s="270"/>
      <c r="H32" s="271"/>
      <c r="J32" s="741" t="s">
        <v>31</v>
      </c>
      <c r="K32" s="743">
        <v>81.142324937102529</v>
      </c>
      <c r="M32" s="1026">
        <f t="shared" si="0"/>
        <v>90.972137714391536</v>
      </c>
    </row>
    <row r="33" spans="2:13" ht="15.75" thickBot="1">
      <c r="B33" s="269"/>
      <c r="C33" s="270"/>
      <c r="D33" s="270"/>
      <c r="E33" s="270"/>
      <c r="F33" s="270"/>
      <c r="G33" s="270"/>
      <c r="H33" s="271"/>
      <c r="J33" s="740" t="s">
        <v>38</v>
      </c>
      <c r="K33" s="742">
        <v>80.055528022533579</v>
      </c>
      <c r="M33" s="1026">
        <f t="shared" si="0"/>
        <v>90.972137714391536</v>
      </c>
    </row>
    <row r="34" spans="2:13" ht="15.75" thickBot="1">
      <c r="B34" s="269"/>
      <c r="C34" s="270"/>
      <c r="D34" s="270"/>
      <c r="E34" s="270"/>
      <c r="F34" s="270"/>
      <c r="G34" s="270"/>
      <c r="H34" s="271"/>
      <c r="J34" s="741" t="s">
        <v>57</v>
      </c>
      <c r="K34" s="743">
        <v>78.864802289237375</v>
      </c>
      <c r="M34" s="1026">
        <f t="shared" si="0"/>
        <v>90.972137714391536</v>
      </c>
    </row>
    <row r="35" spans="2:13" ht="15.75" thickBot="1">
      <c r="B35" s="269"/>
      <c r="C35" s="270"/>
      <c r="D35" s="270"/>
      <c r="E35" s="270"/>
      <c r="F35" s="270"/>
      <c r="G35" s="270"/>
      <c r="H35" s="271"/>
      <c r="J35" s="740" t="s">
        <v>46</v>
      </c>
      <c r="K35" s="742">
        <v>74.627298340694054</v>
      </c>
      <c r="M35" s="1026">
        <f t="shared" si="0"/>
        <v>90.972137714391536</v>
      </c>
    </row>
    <row r="36" spans="2:13" ht="16.5" thickTop="1" thickBot="1">
      <c r="B36" s="272"/>
      <c r="C36" s="273"/>
      <c r="D36" s="273"/>
      <c r="E36" s="273"/>
      <c r="F36" s="273"/>
      <c r="G36" s="273"/>
      <c r="H36" s="274"/>
      <c r="J36" s="229" t="s">
        <v>117</v>
      </c>
      <c r="K36" s="624">
        <f>+'2.1'!H38</f>
        <v>90.972137714391536</v>
      </c>
      <c r="M36" s="1027"/>
    </row>
    <row r="37" spans="2:13" ht="15.75" thickTop="1">
      <c r="B37" s="1157" t="s">
        <v>124</v>
      </c>
      <c r="C37" s="1157"/>
      <c r="D37" s="1157"/>
      <c r="E37" s="1157"/>
      <c r="F37" s="1157"/>
      <c r="G37" s="1157"/>
      <c r="H37" s="1157"/>
      <c r="J37" s="561"/>
      <c r="K37" s="561"/>
      <c r="M37" s="1024"/>
    </row>
    <row r="38" spans="2:13">
      <c r="J38" s="180"/>
      <c r="K38" s="180"/>
      <c r="M38" s="1024"/>
    </row>
    <row r="39" spans="2:13">
      <c r="J39" s="180"/>
      <c r="K39" s="180"/>
      <c r="M39" s="1024"/>
    </row>
    <row r="42" spans="2:13" ht="23.25">
      <c r="C42" s="662"/>
    </row>
  </sheetData>
  <sheetProtection algorithmName="SHA-512" hashValue="uRTH1emd0I9K3dX/8TCR8z6BaZyO9Bp7611dnDy2gnB8X/waWRWdaapMKIxIsGpKv4NN1TW1p1WwM42ztAZ34Q==" saltValue="AtyAJIWv2YnRRrjTTu/7gw==" spinCount="100000" sheet="1" objects="1" scenarios="1"/>
  <sortState ref="O4:P35">
    <sortCondition descending="1" ref="P4:P35"/>
  </sortState>
  <mergeCells count="2">
    <mergeCell ref="B2:K2"/>
    <mergeCell ref="B37:H37"/>
  </mergeCells>
  <pageMargins left="0.70866141732283472" right="0.70866141732283472" top="0.74803149606299213" bottom="0.74803149606299213" header="0.31496062992125984" footer="0.31496062992125984"/>
  <pageSetup paperSize="125" scale="71" orientation="landscape" horizontalDpi="1200" verticalDpi="12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9" tint="-0.499984740745262"/>
  </sheetPr>
  <dimension ref="A1:S47"/>
  <sheetViews>
    <sheetView showGridLines="0" showZeros="0" zoomScale="90" zoomScaleNormal="90" workbookViewId="0"/>
  </sheetViews>
  <sheetFormatPr baseColWidth="10" defaultRowHeight="12.75"/>
  <cols>
    <col min="1" max="1" width="2.7109375" style="227" customWidth="1"/>
    <col min="2" max="2" width="15.7109375" style="227" customWidth="1"/>
    <col min="3" max="14" width="10.7109375" style="227" customWidth="1"/>
    <col min="15" max="15" width="2.7109375" style="227" customWidth="1"/>
    <col min="16" max="16" width="11.42578125" style="227" customWidth="1"/>
    <col min="17" max="16384" width="11.42578125" style="227"/>
  </cols>
  <sheetData>
    <row r="1" spans="1:19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33" customHeight="1">
      <c r="A2" s="180"/>
      <c r="B2" s="1158" t="s">
        <v>535</v>
      </c>
      <c r="C2" s="1158"/>
      <c r="D2" s="1158"/>
      <c r="E2" s="1158"/>
      <c r="F2" s="1158"/>
      <c r="G2" s="1158"/>
      <c r="H2" s="1159"/>
      <c r="I2" s="1159"/>
      <c r="J2" s="1159"/>
      <c r="K2" s="1159"/>
      <c r="L2" s="1159"/>
      <c r="M2" s="1159"/>
      <c r="N2" s="1159"/>
      <c r="O2" s="180"/>
      <c r="P2" s="180"/>
      <c r="Q2" s="180"/>
      <c r="R2" s="180"/>
      <c r="S2" s="180"/>
    </row>
    <row r="3" spans="1:19">
      <c r="A3" s="180"/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2"/>
      <c r="O3" s="180"/>
      <c r="P3" s="180"/>
      <c r="Q3" s="180"/>
      <c r="R3" s="180"/>
      <c r="S3" s="180"/>
    </row>
    <row r="4" spans="1:19">
      <c r="A4" s="180"/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  <c r="O4" s="180"/>
      <c r="P4" s="180"/>
      <c r="Q4" s="180"/>
      <c r="R4" s="180"/>
      <c r="S4" s="180"/>
    </row>
    <row r="5" spans="1:19">
      <c r="A5" s="53"/>
      <c r="B5" s="183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/>
      <c r="O5" s="180"/>
      <c r="P5" s="180"/>
      <c r="Q5" s="180"/>
      <c r="R5" s="180"/>
      <c r="S5" s="180"/>
    </row>
    <row r="6" spans="1:19">
      <c r="A6" s="53"/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180"/>
      <c r="P6" s="180"/>
      <c r="Q6" s="180"/>
      <c r="R6" s="180"/>
      <c r="S6" s="180"/>
    </row>
    <row r="7" spans="1:19">
      <c r="A7" s="53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5"/>
      <c r="O7" s="180"/>
      <c r="P7" s="180"/>
      <c r="Q7" s="180"/>
      <c r="R7" s="180"/>
      <c r="S7" s="180"/>
    </row>
    <row r="8" spans="1:19">
      <c r="A8" s="53"/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  <c r="O8" s="180"/>
      <c r="P8" s="180"/>
      <c r="Q8" s="180"/>
      <c r="R8" s="180"/>
      <c r="S8" s="180"/>
    </row>
    <row r="9" spans="1:19">
      <c r="A9" s="53"/>
      <c r="B9" s="183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0"/>
      <c r="P9" s="180"/>
      <c r="Q9" s="180"/>
      <c r="R9" s="180"/>
      <c r="S9" s="180"/>
    </row>
    <row r="10" spans="1:19">
      <c r="A10" s="53"/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  <c r="O10" s="180"/>
      <c r="P10" s="180"/>
      <c r="Q10" s="180"/>
      <c r="R10" s="180"/>
      <c r="S10" s="180"/>
    </row>
    <row r="11" spans="1:19">
      <c r="A11" s="53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5"/>
      <c r="O11" s="180"/>
      <c r="P11" s="180"/>
      <c r="Q11" s="180"/>
      <c r="R11" s="180"/>
      <c r="S11" s="180"/>
    </row>
    <row r="12" spans="1:19">
      <c r="A12" s="53"/>
      <c r="B12" s="183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  <c r="O12" s="180"/>
      <c r="P12" s="180"/>
      <c r="Q12" s="180"/>
      <c r="R12" s="180"/>
      <c r="S12" s="180"/>
    </row>
    <row r="13" spans="1:19">
      <c r="A13" s="180"/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5"/>
      <c r="O13" s="180"/>
      <c r="P13" s="180"/>
      <c r="Q13" s="180"/>
      <c r="R13" s="180"/>
      <c r="S13" s="180"/>
    </row>
    <row r="14" spans="1:19">
      <c r="A14" s="180"/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  <c r="O14" s="180"/>
      <c r="P14" s="180"/>
      <c r="Q14" s="180"/>
      <c r="R14" s="180"/>
      <c r="S14" s="180"/>
    </row>
    <row r="15" spans="1:19">
      <c r="A15" s="180"/>
      <c r="B15" s="183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5"/>
      <c r="O15" s="180"/>
      <c r="P15" s="180"/>
      <c r="Q15" s="180"/>
      <c r="R15" s="180"/>
      <c r="S15" s="180"/>
    </row>
    <row r="16" spans="1:19">
      <c r="A16" s="180"/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233"/>
      <c r="O16" s="180"/>
      <c r="P16" s="180"/>
      <c r="Q16" s="180"/>
      <c r="R16" s="180"/>
      <c r="S16" s="180"/>
    </row>
    <row r="17" spans="1:19">
      <c r="A17" s="180"/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5"/>
      <c r="O17" s="180"/>
      <c r="P17" s="180"/>
      <c r="Q17" s="180"/>
      <c r="R17" s="180"/>
      <c r="S17" s="180"/>
    </row>
    <row r="18" spans="1:19">
      <c r="A18" s="180"/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5"/>
      <c r="O18" s="180"/>
      <c r="P18" s="180"/>
      <c r="Q18" s="180"/>
      <c r="R18" s="180"/>
      <c r="S18" s="180"/>
    </row>
    <row r="19" spans="1:19">
      <c r="A19" s="180"/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  <c r="O19" s="180"/>
      <c r="P19" s="180"/>
      <c r="Q19" s="180"/>
      <c r="R19" s="180"/>
      <c r="S19" s="180"/>
    </row>
    <row r="20" spans="1:19">
      <c r="A20" s="180"/>
      <c r="B20" s="183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5"/>
      <c r="O20" s="180"/>
      <c r="P20" s="180"/>
      <c r="Q20" s="180"/>
      <c r="R20" s="180"/>
      <c r="S20" s="180"/>
    </row>
    <row r="21" spans="1:19">
      <c r="A21" s="180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5"/>
      <c r="O21" s="180"/>
      <c r="P21" s="180"/>
      <c r="Q21" s="180"/>
      <c r="R21" s="180"/>
      <c r="S21" s="180"/>
    </row>
    <row r="22" spans="1:19">
      <c r="A22" s="180"/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/>
      <c r="O22" s="180"/>
      <c r="P22" s="180"/>
      <c r="Q22" s="180"/>
      <c r="R22" s="180"/>
      <c r="S22" s="180"/>
    </row>
    <row r="23" spans="1:19">
      <c r="A23" s="180"/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  <c r="O23" s="180"/>
      <c r="P23" s="180"/>
      <c r="Q23" s="180"/>
      <c r="R23" s="180"/>
      <c r="S23" s="180"/>
    </row>
    <row r="24" spans="1:19">
      <c r="A24" s="180"/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5"/>
      <c r="O24" s="180"/>
      <c r="P24" s="180"/>
      <c r="Q24" s="180"/>
      <c r="R24" s="180"/>
      <c r="S24" s="180"/>
    </row>
    <row r="25" spans="1:19">
      <c r="A25" s="180"/>
      <c r="B25" s="23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5"/>
      <c r="O25" s="180"/>
      <c r="P25" s="180"/>
      <c r="Q25" s="180"/>
      <c r="R25" s="180"/>
      <c r="S25" s="180"/>
    </row>
    <row r="26" spans="1:19">
      <c r="A26" s="180"/>
      <c r="B26" s="183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5"/>
      <c r="O26" s="180"/>
      <c r="P26" s="180"/>
      <c r="Q26" s="180"/>
      <c r="R26" s="180"/>
      <c r="S26" s="180"/>
    </row>
    <row r="27" spans="1:19">
      <c r="A27" s="180"/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  <c r="O27" s="180"/>
      <c r="P27" s="180"/>
      <c r="Q27" s="180"/>
      <c r="R27" s="180"/>
      <c r="S27" s="180"/>
    </row>
    <row r="28" spans="1:19">
      <c r="A28" s="180"/>
      <c r="B28" s="18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5"/>
      <c r="O28" s="180"/>
      <c r="P28" s="180"/>
      <c r="Q28" s="180"/>
      <c r="R28" s="180"/>
      <c r="S28" s="180"/>
    </row>
    <row r="29" spans="1:19">
      <c r="A29" s="180"/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5"/>
      <c r="O29" s="180"/>
      <c r="P29" s="180"/>
      <c r="Q29" s="180"/>
      <c r="R29" s="180"/>
      <c r="S29" s="180"/>
    </row>
    <row r="30" spans="1:19">
      <c r="A30" s="180"/>
      <c r="B30" s="183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5"/>
      <c r="O30" s="180"/>
      <c r="P30" s="180"/>
      <c r="Q30" s="180"/>
      <c r="R30" s="180"/>
      <c r="S30" s="180"/>
    </row>
    <row r="31" spans="1:19">
      <c r="A31" s="180"/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5"/>
      <c r="O31" s="180"/>
      <c r="P31" s="180"/>
      <c r="Q31" s="180"/>
      <c r="R31" s="180"/>
      <c r="S31" s="180"/>
    </row>
    <row r="32" spans="1:19">
      <c r="A32" s="180"/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5"/>
      <c r="O32" s="180"/>
      <c r="P32" s="180"/>
      <c r="Q32" s="180"/>
      <c r="R32" s="180"/>
      <c r="S32" s="180"/>
    </row>
    <row r="33" spans="1:19">
      <c r="A33" s="180"/>
      <c r="B33" s="18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5"/>
      <c r="O33" s="180"/>
      <c r="P33" s="180"/>
      <c r="Q33" s="180"/>
      <c r="R33" s="180"/>
      <c r="S33" s="180"/>
    </row>
    <row r="34" spans="1:19">
      <c r="A34" s="180"/>
      <c r="B34" s="183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5"/>
      <c r="O34" s="180"/>
      <c r="P34" s="180"/>
      <c r="Q34" s="180"/>
      <c r="R34" s="180"/>
      <c r="S34" s="180"/>
    </row>
    <row r="35" spans="1:19">
      <c r="A35" s="180"/>
      <c r="B35" s="183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5"/>
      <c r="O35" s="180"/>
      <c r="P35" s="180"/>
      <c r="Q35" s="180"/>
      <c r="R35" s="180"/>
      <c r="S35" s="180"/>
    </row>
    <row r="36" spans="1:19">
      <c r="A36" s="180"/>
      <c r="B36" s="183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5"/>
      <c r="O36" s="180"/>
      <c r="P36" s="180"/>
      <c r="Q36" s="180"/>
      <c r="R36" s="180"/>
      <c r="S36" s="180"/>
    </row>
    <row r="37" spans="1:19">
      <c r="A37" s="180"/>
      <c r="B37" s="23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5"/>
      <c r="O37" s="180"/>
      <c r="P37" s="180"/>
      <c r="Q37" s="180"/>
      <c r="R37" s="180"/>
      <c r="S37" s="180"/>
    </row>
    <row r="38" spans="1:19">
      <c r="A38" s="180"/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5"/>
      <c r="O38" s="180"/>
      <c r="P38" s="180"/>
      <c r="Q38" s="180"/>
      <c r="R38" s="180"/>
      <c r="S38" s="180"/>
    </row>
    <row r="39" spans="1:19">
      <c r="A39" s="180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2"/>
      <c r="O39" s="180"/>
      <c r="P39" s="180"/>
      <c r="Q39" s="180"/>
      <c r="R39" s="180"/>
      <c r="S39" s="180"/>
    </row>
    <row r="40" spans="1:19" ht="39" customHeight="1">
      <c r="A40" s="180"/>
      <c r="B40" s="1160" t="s">
        <v>144</v>
      </c>
      <c r="C40" s="1160"/>
      <c r="D40" s="1160"/>
      <c r="E40" s="1160"/>
      <c r="F40" s="1160"/>
      <c r="G40" s="1160"/>
      <c r="H40" s="1160"/>
      <c r="I40" s="1160"/>
      <c r="J40" s="1160"/>
      <c r="K40" s="1160"/>
      <c r="L40" s="1160"/>
      <c r="M40" s="1160"/>
      <c r="N40" s="235"/>
      <c r="O40" s="180"/>
      <c r="P40" s="180"/>
      <c r="Q40" s="180"/>
      <c r="R40" s="180"/>
      <c r="S40" s="180"/>
    </row>
    <row r="41" spans="1:19">
      <c r="A41" s="180"/>
      <c r="B41" s="180"/>
      <c r="C41" s="236"/>
      <c r="D41" s="237"/>
      <c r="E41" s="237"/>
      <c r="F41" s="237"/>
      <c r="G41" s="237"/>
      <c r="H41" s="237"/>
      <c r="I41" s="238"/>
      <c r="J41" s="235"/>
      <c r="K41" s="235"/>
      <c r="L41" s="235"/>
      <c r="M41" s="235"/>
      <c r="N41" s="235"/>
      <c r="O41" s="235"/>
      <c r="P41" s="235"/>
      <c r="Q41" s="235"/>
      <c r="R41" s="180"/>
      <c r="S41" s="180"/>
    </row>
    <row r="44" spans="1:19" ht="15">
      <c r="J44" s="239"/>
      <c r="K44" s="239"/>
      <c r="L44" s="239"/>
    </row>
    <row r="47" spans="1:19">
      <c r="B47" s="240"/>
    </row>
  </sheetData>
  <sheetProtection algorithmName="SHA-512" hashValue="E79ANGo+eyiNvHPf18YRpEkPKo5Q7fi0L2P1v4fArTkYlpFgmqcfMY/d9kTlAAHioh6fZvtBs9szJLPfENAf9A==" saltValue="ITO1kVCgDuu9opfxMI6i1g==" spinCount="100000" sheet="1" objects="1" scenarios="1"/>
  <mergeCells count="2">
    <mergeCell ref="B2:N2"/>
    <mergeCell ref="B40:M40"/>
  </mergeCells>
  <printOptions horizontalCentered="1"/>
  <pageMargins left="0.19685039370078741" right="0.19685039370078741" top="0.59055118110236227" bottom="0.59055118110236227" header="0.39370078740157483" footer="0.39370078740157483"/>
  <pageSetup paperSize="125" scale="75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theme="9" tint="-0.499984740745262"/>
    <pageSetUpPr fitToPage="1"/>
  </sheetPr>
  <dimension ref="A1:J44"/>
  <sheetViews>
    <sheetView showZeros="0" workbookViewId="0"/>
  </sheetViews>
  <sheetFormatPr baseColWidth="10" defaultRowHeight="12.75"/>
  <cols>
    <col min="1" max="1" width="2.7109375" style="23" customWidth="1"/>
    <col min="2" max="2" width="12.7109375" style="23" customWidth="1"/>
    <col min="3" max="7" width="14.7109375" style="23" customWidth="1"/>
    <col min="8" max="8" width="2.7109375" style="23" customWidth="1"/>
    <col min="9" max="9" width="18.85546875" style="23" bestFit="1" customWidth="1"/>
    <col min="10" max="16384" width="11.42578125" style="23"/>
  </cols>
  <sheetData>
    <row r="1" spans="1:10" s="22" customFormat="1" ht="12" customHeight="1" thickBot="1">
      <c r="A1" s="109"/>
      <c r="B1" s="20"/>
      <c r="C1" s="21"/>
      <c r="D1" s="21"/>
      <c r="E1" s="21"/>
      <c r="F1" s="21"/>
      <c r="G1" s="21"/>
    </row>
    <row r="2" spans="1:10" ht="27" customHeight="1" thickBot="1">
      <c r="B2" s="1117" t="s">
        <v>536</v>
      </c>
      <c r="C2" s="1118"/>
      <c r="D2" s="1118"/>
      <c r="E2" s="1118"/>
      <c r="F2" s="1118"/>
      <c r="G2" s="1119"/>
    </row>
    <row r="3" spans="1:10" ht="24" customHeight="1" thickBot="1">
      <c r="B3" s="1162" t="s">
        <v>0</v>
      </c>
      <c r="C3" s="1162" t="s">
        <v>132</v>
      </c>
      <c r="D3" s="1163" t="s">
        <v>133</v>
      </c>
      <c r="E3" s="1164"/>
      <c r="F3" s="1165"/>
      <c r="G3" s="1162" t="s">
        <v>141</v>
      </c>
    </row>
    <row r="4" spans="1:10" ht="24" customHeight="1" thickBot="1">
      <c r="B4" s="1162"/>
      <c r="C4" s="1162"/>
      <c r="D4" s="241" t="s">
        <v>122</v>
      </c>
      <c r="E4" s="241" t="s">
        <v>123</v>
      </c>
      <c r="F4" s="241" t="s">
        <v>135</v>
      </c>
      <c r="G4" s="1162"/>
    </row>
    <row r="5" spans="1:10" ht="20.100000000000001" customHeight="1" thickBot="1">
      <c r="B5" s="213">
        <v>1990</v>
      </c>
      <c r="C5" s="197">
        <f>+'2.2'!C5</f>
        <v>80.433824000000001</v>
      </c>
      <c r="D5" s="197">
        <v>49.47</v>
      </c>
      <c r="E5" s="197">
        <f>+C5-D5</f>
        <v>30.963824000000002</v>
      </c>
      <c r="F5" s="197">
        <f>+'2.2'!F5</f>
        <v>0</v>
      </c>
      <c r="G5" s="197">
        <f t="shared" ref="G5:G11" si="0">+D5/C5*100</f>
        <v>61.503976237658421</v>
      </c>
    </row>
    <row r="6" spans="1:10" ht="20.100000000000001" customHeight="1" thickBot="1">
      <c r="B6" s="242">
        <v>1995</v>
      </c>
      <c r="C6" s="243">
        <f>+'2.2'!C6</f>
        <v>90.728652000000011</v>
      </c>
      <c r="D6" s="243">
        <v>65.7</v>
      </c>
      <c r="E6" s="243">
        <f t="shared" ref="E6:E7" si="1">+C6-D6</f>
        <v>25.028652000000008</v>
      </c>
      <c r="F6" s="243">
        <f>+D6-D5</f>
        <v>16.230000000000004</v>
      </c>
      <c r="G6" s="243">
        <f t="shared" si="0"/>
        <v>72.413728796499683</v>
      </c>
      <c r="H6" s="33"/>
      <c r="I6" s="244"/>
    </row>
    <row r="7" spans="1:10" ht="20.100000000000001" customHeight="1" thickBot="1">
      <c r="B7" s="213">
        <v>2000</v>
      </c>
      <c r="C7" s="197">
        <f>+'2.2'!C7</f>
        <v>95.373479000000003</v>
      </c>
      <c r="D7" s="197">
        <v>72.7</v>
      </c>
      <c r="E7" s="197">
        <f t="shared" si="1"/>
        <v>22.673479</v>
      </c>
      <c r="F7" s="197">
        <f>+D7-D6</f>
        <v>7</v>
      </c>
      <c r="G7" s="197">
        <f t="shared" si="0"/>
        <v>76.226641580307657</v>
      </c>
      <c r="I7" s="245"/>
    </row>
    <row r="8" spans="1:10" ht="20.100000000000001" customHeight="1" thickBot="1">
      <c r="B8" s="242">
        <v>2005</v>
      </c>
      <c r="C8" s="243">
        <f>+'2.2'!C8</f>
        <v>100.02846099999999</v>
      </c>
      <c r="D8" s="243">
        <v>85.641177999999996</v>
      </c>
      <c r="E8" s="243">
        <f t="shared" ref="E8:E14" si="2">+C8-D8</f>
        <v>14.387282999999996</v>
      </c>
      <c r="F8" s="243">
        <v>13</v>
      </c>
      <c r="G8" s="243">
        <f t="shared" si="0"/>
        <v>85.61681059953527</v>
      </c>
      <c r="I8" s="245"/>
    </row>
    <row r="9" spans="1:10" ht="20.100000000000001" customHeight="1" thickBot="1">
      <c r="B9" s="213">
        <v>2010</v>
      </c>
      <c r="C9" s="197">
        <f>+'2.2'!C9</f>
        <v>110.547584</v>
      </c>
      <c r="D9" s="197">
        <v>99.058833000000007</v>
      </c>
      <c r="E9" s="197">
        <f t="shared" si="2"/>
        <v>11.488750999999993</v>
      </c>
      <c r="F9" s="197">
        <f t="shared" ref="F9:F11" si="3">+D9-D8</f>
        <v>13.417655000000011</v>
      </c>
      <c r="G9" s="197">
        <f t="shared" si="0"/>
        <v>89.607415572284239</v>
      </c>
      <c r="I9" s="245"/>
      <c r="J9" s="19"/>
    </row>
    <row r="10" spans="1:10" ht="20.100000000000001" customHeight="1" thickBot="1">
      <c r="B10" s="242" t="s">
        <v>136</v>
      </c>
      <c r="C10" s="243">
        <f>+'2.2'!C10</f>
        <v>111.299027</v>
      </c>
      <c r="D10" s="243">
        <v>100.0619100077664</v>
      </c>
      <c r="E10" s="243">
        <f t="shared" si="2"/>
        <v>11.237116992233595</v>
      </c>
      <c r="F10" s="243">
        <f t="shared" si="3"/>
        <v>1.0030770077663931</v>
      </c>
      <c r="G10" s="243">
        <f>+D10/C10*100+0.1</f>
        <v>90.003670054336055</v>
      </c>
      <c r="I10" s="245"/>
      <c r="J10" s="19"/>
    </row>
    <row r="11" spans="1:10" ht="20.100000000000001" customHeight="1" thickBot="1">
      <c r="B11" s="213" t="s">
        <v>137</v>
      </c>
      <c r="C11" s="197">
        <f>+'2.2'!C11</f>
        <v>112.7</v>
      </c>
      <c r="D11" s="197">
        <v>101.6</v>
      </c>
      <c r="E11" s="197">
        <f t="shared" si="2"/>
        <v>11.100000000000009</v>
      </c>
      <c r="F11" s="197">
        <f t="shared" si="3"/>
        <v>1.5380899922335942</v>
      </c>
      <c r="G11" s="197">
        <f t="shared" si="0"/>
        <v>90.150842945874004</v>
      </c>
      <c r="I11" s="245"/>
      <c r="J11" s="19"/>
    </row>
    <row r="12" spans="1:10" ht="20.100000000000001" customHeight="1" thickBot="1">
      <c r="B12" s="242" t="s">
        <v>138</v>
      </c>
      <c r="C12" s="243">
        <v>113.98922826420595</v>
      </c>
      <c r="D12" s="243">
        <v>103.1220763381437</v>
      </c>
      <c r="E12" s="243">
        <v>10.867151926062249</v>
      </c>
      <c r="F12" s="243">
        <v>1.544125675503409</v>
      </c>
      <c r="G12" s="243">
        <v>90.466509782069764</v>
      </c>
      <c r="I12" s="245"/>
      <c r="J12" s="19"/>
    </row>
    <row r="13" spans="1:10" ht="20.100000000000001" customHeight="1" thickBot="1">
      <c r="B13" s="213" t="s">
        <v>139</v>
      </c>
      <c r="C13" s="197">
        <v>115.3</v>
      </c>
      <c r="D13" s="197">
        <v>104.779</v>
      </c>
      <c r="E13" s="197">
        <v>10.5</v>
      </c>
      <c r="F13" s="197">
        <v>1.7</v>
      </c>
      <c r="G13" s="197">
        <v>90.9</v>
      </c>
      <c r="I13" s="245"/>
      <c r="J13" s="19"/>
    </row>
    <row r="14" spans="1:10" ht="20.100000000000001" customHeight="1" thickBot="1">
      <c r="B14" s="246" t="s">
        <v>252</v>
      </c>
      <c r="C14" s="247">
        <f>+'2.2'!C14</f>
        <v>116.54676967854834</v>
      </c>
      <c r="D14" s="247">
        <v>106.02508781364372</v>
      </c>
      <c r="E14" s="247">
        <f t="shared" si="2"/>
        <v>10.521681864904622</v>
      </c>
      <c r="F14" s="247">
        <f>+D14-D13</f>
        <v>1.2460878136437259</v>
      </c>
      <c r="G14" s="247">
        <f t="shared" ref="G14" si="4">+D14/C14*100</f>
        <v>90.97213771439155</v>
      </c>
      <c r="I14" s="756"/>
      <c r="J14" s="58"/>
    </row>
    <row r="15" spans="1:10" ht="35.25" customHeight="1">
      <c r="B15" s="1161" t="s">
        <v>145</v>
      </c>
      <c r="C15" s="1161"/>
      <c r="D15" s="1161"/>
      <c r="E15" s="1161"/>
      <c r="F15" s="1161"/>
      <c r="G15" s="1161"/>
      <c r="H15" s="29"/>
      <c r="I15" s="248"/>
    </row>
    <row r="16" spans="1:10">
      <c r="B16" s="60"/>
      <c r="C16" s="141"/>
      <c r="D16" s="141"/>
      <c r="E16" s="141"/>
      <c r="F16" s="141"/>
      <c r="G16" s="141"/>
      <c r="H16" s="60"/>
      <c r="I16" s="53"/>
    </row>
    <row r="17" spans="2:9">
      <c r="B17" s="60"/>
      <c r="C17" s="141"/>
      <c r="D17" s="141"/>
      <c r="E17" s="141"/>
      <c r="F17" s="141"/>
      <c r="G17" s="141"/>
      <c r="H17" s="60"/>
      <c r="I17" s="53"/>
    </row>
    <row r="18" spans="2:9">
      <c r="B18" s="60"/>
      <c r="C18" s="141"/>
      <c r="D18" s="141"/>
      <c r="E18" s="141"/>
      <c r="F18" s="141"/>
      <c r="G18" s="141"/>
      <c r="H18" s="60"/>
      <c r="I18" s="53"/>
    </row>
    <row r="19" spans="2:9">
      <c r="B19" s="204"/>
      <c r="C19" s="141"/>
      <c r="D19" s="141"/>
      <c r="E19" s="141"/>
      <c r="F19" s="141"/>
      <c r="G19" s="141"/>
      <c r="H19" s="60"/>
      <c r="I19" s="53"/>
    </row>
    <row r="20" spans="2:9">
      <c r="B20" s="60"/>
      <c r="C20" s="249"/>
      <c r="D20" s="249"/>
      <c r="E20" s="249"/>
      <c r="F20" s="249"/>
      <c r="G20" s="249"/>
      <c r="H20" s="249"/>
    </row>
    <row r="21" spans="2:9">
      <c r="B21" s="60"/>
      <c r="C21" s="249"/>
      <c r="D21" s="249"/>
      <c r="E21" s="249"/>
      <c r="F21" s="249"/>
      <c r="G21" s="249"/>
      <c r="H21" s="249"/>
    </row>
    <row r="26" spans="2:9">
      <c r="B26" s="41"/>
    </row>
    <row r="29" spans="2:9">
      <c r="B29" s="31"/>
    </row>
    <row r="37" spans="2:2">
      <c r="B37" s="31"/>
    </row>
    <row r="44" spans="2:2">
      <c r="B44" s="32"/>
    </row>
  </sheetData>
  <sheetProtection algorithmName="SHA-512" hashValue="+m/ueiJBlfYav22KvcbVX0FOj8E/ne+3BMJuKOxf7JJ3+lBfzE25BfbIdENUy3HE3E0EPHCXwB/+U5ux8qJz7Q==" saltValue="9BGqwszXDzQA3IGsBPPhrA==" spinCount="100000" sheet="1" objects="1" scenarios="1"/>
  <mergeCells count="6">
    <mergeCell ref="B15:G15"/>
    <mergeCell ref="B2:G2"/>
    <mergeCell ref="B3:B4"/>
    <mergeCell ref="C3:C4"/>
    <mergeCell ref="D3:F3"/>
    <mergeCell ref="G3:G4"/>
  </mergeCells>
  <printOptions horizontalCentered="1"/>
  <pageMargins left="0.19685039370078741" right="0.19685039370078741" top="0.59055118110236227" bottom="0.59055118110236227" header="0.39370078740157483" footer="0.39370078740157483"/>
  <pageSetup paperSize="12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theme="9" tint="-0.499984740745262"/>
    <pageSetUpPr fitToPage="1"/>
  </sheetPr>
  <dimension ref="A1:I48"/>
  <sheetViews>
    <sheetView showZeros="0" zoomScaleNormal="100" workbookViewId="0"/>
  </sheetViews>
  <sheetFormatPr baseColWidth="10" defaultRowHeight="12.75"/>
  <cols>
    <col min="1" max="1" width="2.7109375" style="23" customWidth="1"/>
    <col min="2" max="2" width="12.7109375" style="23" customWidth="1"/>
    <col min="3" max="7" width="14.7109375" style="23" customWidth="1"/>
    <col min="8" max="8" width="2.7109375" style="23" customWidth="1"/>
    <col min="9" max="9" width="18.85546875" style="23" bestFit="1" customWidth="1"/>
    <col min="10" max="16384" width="11.42578125" style="23"/>
  </cols>
  <sheetData>
    <row r="1" spans="1:9" s="22" customFormat="1" ht="12" customHeight="1" thickBot="1">
      <c r="A1" s="109"/>
      <c r="B1" s="20"/>
      <c r="C1" s="21"/>
      <c r="D1" s="21"/>
      <c r="E1" s="21"/>
      <c r="F1" s="21"/>
      <c r="G1" s="21"/>
    </row>
    <row r="2" spans="1:9" ht="27" customHeight="1" thickBot="1">
      <c r="B2" s="1117" t="s">
        <v>537</v>
      </c>
      <c r="C2" s="1118"/>
      <c r="D2" s="1118"/>
      <c r="E2" s="1118"/>
      <c r="F2" s="1118"/>
      <c r="G2" s="1119"/>
    </row>
    <row r="3" spans="1:9" ht="24" customHeight="1" thickBot="1">
      <c r="B3" s="1166" t="s">
        <v>0</v>
      </c>
      <c r="C3" s="1166" t="s">
        <v>132</v>
      </c>
      <c r="D3" s="1167" t="s">
        <v>133</v>
      </c>
      <c r="E3" s="1168"/>
      <c r="F3" s="1169"/>
      <c r="G3" s="1166" t="s">
        <v>141</v>
      </c>
    </row>
    <row r="4" spans="1:9" ht="24" customHeight="1" thickBot="1">
      <c r="B4" s="1166"/>
      <c r="C4" s="1166"/>
      <c r="D4" s="246" t="s">
        <v>122</v>
      </c>
      <c r="E4" s="246" t="s">
        <v>123</v>
      </c>
      <c r="F4" s="246" t="s">
        <v>135</v>
      </c>
      <c r="G4" s="1166"/>
    </row>
    <row r="5" spans="1:9" ht="20.100000000000001" customHeight="1" thickBot="1">
      <c r="B5" s="213">
        <v>1990</v>
      </c>
      <c r="C5" s="197">
        <f>+'2.3'!C5</f>
        <v>57.298850000000002</v>
      </c>
      <c r="D5" s="197">
        <v>45.268957999999998</v>
      </c>
      <c r="E5" s="197">
        <f t="shared" ref="E5:E14" si="0">+C5-D5</f>
        <v>12.029892000000004</v>
      </c>
      <c r="F5" s="197"/>
      <c r="G5" s="197">
        <f t="shared" ref="G5:G11" si="1">+D5/C5*100</f>
        <v>79.005002718204636</v>
      </c>
    </row>
    <row r="6" spans="1:9" ht="20.100000000000001" customHeight="1" thickBot="1">
      <c r="B6" s="242">
        <v>1995</v>
      </c>
      <c r="C6" s="243">
        <f>+'2.3'!C6</f>
        <v>66.695113000000006</v>
      </c>
      <c r="D6" s="243">
        <v>58.549934</v>
      </c>
      <c r="E6" s="243">
        <f t="shared" si="0"/>
        <v>8.1451790000000059</v>
      </c>
      <c r="F6" s="243">
        <f t="shared" ref="F6:F11" si="2">+D6-D5</f>
        <v>13.280976000000003</v>
      </c>
      <c r="G6" s="243">
        <f t="shared" si="1"/>
        <v>87.787442537206587</v>
      </c>
    </row>
    <row r="7" spans="1:9" ht="20.100000000000001" customHeight="1" thickBot="1">
      <c r="B7" s="213">
        <v>2000</v>
      </c>
      <c r="C7" s="197">
        <f>+'2.3'!C7</f>
        <v>71.141889000000006</v>
      </c>
      <c r="D7" s="197">
        <v>63.758687000000002</v>
      </c>
      <c r="E7" s="197">
        <f t="shared" si="0"/>
        <v>7.3832020000000043</v>
      </c>
      <c r="F7" s="197">
        <f t="shared" si="2"/>
        <v>5.2087530000000015</v>
      </c>
      <c r="G7" s="197">
        <f t="shared" si="1"/>
        <v>89.621863990707354</v>
      </c>
    </row>
    <row r="8" spans="1:9" ht="20.100000000000001" customHeight="1" thickBot="1">
      <c r="B8" s="242">
        <v>2005</v>
      </c>
      <c r="C8" s="243">
        <f>+'2.3'!C8</f>
        <v>76.093575999999999</v>
      </c>
      <c r="D8" s="243">
        <v>71.883386999999999</v>
      </c>
      <c r="E8" s="243">
        <f t="shared" si="0"/>
        <v>4.2101889999999997</v>
      </c>
      <c r="F8" s="243">
        <f t="shared" si="2"/>
        <v>8.1246999999999971</v>
      </c>
      <c r="G8" s="243">
        <f t="shared" si="1"/>
        <v>94.467090099695142</v>
      </c>
    </row>
    <row r="9" spans="1:9" ht="20.100000000000001" customHeight="1" thickBot="1">
      <c r="B9" s="213">
        <v>2010</v>
      </c>
      <c r="C9" s="197">
        <f>+'2.3'!C9</f>
        <v>84.712604999999996</v>
      </c>
      <c r="D9" s="197">
        <v>81.559138000000004</v>
      </c>
      <c r="E9" s="197">
        <f t="shared" si="0"/>
        <v>3.153466999999992</v>
      </c>
      <c r="F9" s="197">
        <f t="shared" si="2"/>
        <v>9.6757510000000053</v>
      </c>
      <c r="G9" s="197">
        <f t="shared" si="1"/>
        <v>96.277452452323956</v>
      </c>
    </row>
    <row r="10" spans="1:9" ht="20.100000000000001" customHeight="1" thickBot="1">
      <c r="B10" s="242" t="s">
        <v>136</v>
      </c>
      <c r="C10" s="243">
        <f>+'2.3'!C10</f>
        <v>85.399027000000004</v>
      </c>
      <c r="D10" s="243">
        <v>82.22</v>
      </c>
      <c r="E10" s="243">
        <f t="shared" si="0"/>
        <v>3.1790270000000049</v>
      </c>
      <c r="F10" s="243">
        <f t="shared" si="2"/>
        <v>0.66086199999999451</v>
      </c>
      <c r="G10" s="243">
        <f t="shared" si="1"/>
        <v>96.277443535744254</v>
      </c>
    </row>
    <row r="11" spans="1:9" ht="20.100000000000001" customHeight="1" thickBot="1">
      <c r="B11" s="213" t="s">
        <v>137</v>
      </c>
      <c r="C11" s="197">
        <f>+'2.3'!C11</f>
        <v>86.7</v>
      </c>
      <c r="D11" s="197">
        <v>83.54</v>
      </c>
      <c r="E11" s="197">
        <v>3.1</v>
      </c>
      <c r="F11" s="197">
        <f t="shared" si="2"/>
        <v>1.3200000000000074</v>
      </c>
      <c r="G11" s="197">
        <f t="shared" si="1"/>
        <v>96.35524798154556</v>
      </c>
      <c r="H11" s="250"/>
    </row>
    <row r="12" spans="1:9" ht="20.100000000000001" customHeight="1" thickBot="1">
      <c r="B12" s="242" t="s">
        <v>138</v>
      </c>
      <c r="C12" s="243">
        <f>+'2.3'!C12</f>
        <v>87.894521432880694</v>
      </c>
      <c r="D12" s="243">
        <v>84.824343120257836</v>
      </c>
      <c r="E12" s="243">
        <v>3.0701783126228577</v>
      </c>
      <c r="F12" s="243">
        <v>1.2919098091631156</v>
      </c>
      <c r="G12" s="243">
        <v>96.506974197513145</v>
      </c>
    </row>
    <row r="13" spans="1:9" ht="20.100000000000001" customHeight="1" thickBot="1">
      <c r="B13" s="213">
        <v>2013</v>
      </c>
      <c r="C13" s="197">
        <v>89.1</v>
      </c>
      <c r="D13" s="197">
        <v>86.138999999999996</v>
      </c>
      <c r="E13" s="197">
        <v>3</v>
      </c>
      <c r="F13" s="197">
        <v>1.3</v>
      </c>
      <c r="G13" s="197">
        <v>96.7</v>
      </c>
      <c r="H13" s="197"/>
    </row>
    <row r="14" spans="1:9" ht="20.100000000000001" customHeight="1" thickBot="1">
      <c r="B14" s="246" t="s">
        <v>252</v>
      </c>
      <c r="C14" s="247">
        <f>+'2.3'!C14</f>
        <v>90.286781574696604</v>
      </c>
      <c r="D14" s="247">
        <v>86.91996464575783</v>
      </c>
      <c r="E14" s="247">
        <f t="shared" si="0"/>
        <v>3.3668169289387748</v>
      </c>
      <c r="F14" s="247">
        <f t="shared" ref="F14" si="3">+D14-D13</f>
        <v>0.78096464575783386</v>
      </c>
      <c r="G14" s="247">
        <f t="shared" ref="G14" si="4">+D14/C14*100</f>
        <v>96.270974698380058</v>
      </c>
      <c r="I14" s="966"/>
    </row>
    <row r="15" spans="1:9" ht="33" customHeight="1">
      <c r="B15" s="1161" t="s">
        <v>146</v>
      </c>
      <c r="C15" s="1161"/>
      <c r="D15" s="1161"/>
      <c r="E15" s="1161"/>
      <c r="F15" s="1161"/>
      <c r="G15" s="1161"/>
      <c r="H15" s="29"/>
      <c r="I15" s="29"/>
    </row>
    <row r="16" spans="1:9">
      <c r="B16" s="60"/>
      <c r="C16" s="60"/>
      <c r="D16" s="60"/>
      <c r="E16" s="60"/>
      <c r="F16" s="60"/>
      <c r="G16" s="60"/>
    </row>
    <row r="23" spans="2:2">
      <c r="B23" s="41"/>
    </row>
    <row r="30" spans="2:2">
      <c r="B30" s="41"/>
    </row>
    <row r="33" spans="2:2">
      <c r="B33" s="31"/>
    </row>
    <row r="41" spans="2:2">
      <c r="B41" s="31"/>
    </row>
    <row r="48" spans="2:2">
      <c r="B48" s="32"/>
    </row>
  </sheetData>
  <sheetProtection algorithmName="SHA-512" hashValue="MAGlvaH7GyUn32aJ49O1pRIeonmqq4vvM7HDzD4vBkAWqJ9KjSPgMEB3PnF+2VRH+xlEkdKpcGvC0GZFiLQgBg==" saltValue="LZE8QS3oDnBeys770QY5eQ==" spinCount="100000" sheet="1" objects="1" scenarios="1"/>
  <mergeCells count="6">
    <mergeCell ref="B15:G15"/>
    <mergeCell ref="B2:G2"/>
    <mergeCell ref="B3:B4"/>
    <mergeCell ref="C3:C4"/>
    <mergeCell ref="D3:F3"/>
    <mergeCell ref="G3:G4"/>
  </mergeCells>
  <printOptions horizontalCentered="1"/>
  <pageMargins left="0.19685039370078741" right="0.19685039370078741" top="0.59055118110236227" bottom="0.59055118110236227" header="0.39370078740157483" footer="0.39370078740157483"/>
  <pageSetup paperSize="12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9" tint="-0.499984740745262"/>
    <pageSetUpPr fitToPage="1"/>
  </sheetPr>
  <dimension ref="A1:L48"/>
  <sheetViews>
    <sheetView showZeros="0" zoomScaleNormal="100" workbookViewId="0"/>
  </sheetViews>
  <sheetFormatPr baseColWidth="10" defaultRowHeight="12.75"/>
  <cols>
    <col min="1" max="1" width="2.7109375" style="23" customWidth="1"/>
    <col min="2" max="2" width="12.7109375" style="23" customWidth="1"/>
    <col min="3" max="7" width="14.7109375" style="23" customWidth="1"/>
    <col min="8" max="8" width="2.7109375" style="23" customWidth="1"/>
    <col min="9" max="16384" width="11.42578125" style="23"/>
  </cols>
  <sheetData>
    <row r="1" spans="1:12" s="22" customFormat="1" ht="12" customHeight="1" thickBot="1">
      <c r="A1" s="109"/>
      <c r="B1" s="20"/>
      <c r="C1" s="21"/>
      <c r="D1" s="21"/>
      <c r="E1" s="21"/>
      <c r="F1" s="21"/>
      <c r="G1" s="21"/>
    </row>
    <row r="2" spans="1:12" ht="27" customHeight="1" thickBot="1">
      <c r="B2" s="1117" t="s">
        <v>538</v>
      </c>
      <c r="C2" s="1118"/>
      <c r="D2" s="1118"/>
      <c r="E2" s="1118"/>
      <c r="F2" s="1118"/>
      <c r="G2" s="1119"/>
    </row>
    <row r="3" spans="1:12" ht="24" customHeight="1" thickBot="1">
      <c r="B3" s="1162" t="s">
        <v>0</v>
      </c>
      <c r="C3" s="1162" t="s">
        <v>132</v>
      </c>
      <c r="D3" s="1163" t="s">
        <v>133</v>
      </c>
      <c r="E3" s="1164"/>
      <c r="F3" s="1165"/>
      <c r="G3" s="1162" t="s">
        <v>141</v>
      </c>
    </row>
    <row r="4" spans="1:12" ht="24" customHeight="1" thickBot="1">
      <c r="B4" s="1162"/>
      <c r="C4" s="1162"/>
      <c r="D4" s="241" t="s">
        <v>122</v>
      </c>
      <c r="E4" s="241" t="s">
        <v>123</v>
      </c>
      <c r="F4" s="241" t="s">
        <v>135</v>
      </c>
      <c r="G4" s="1162"/>
    </row>
    <row r="5" spans="1:12" ht="20.100000000000001" customHeight="1" thickBot="1">
      <c r="B5" s="213">
        <v>1990</v>
      </c>
      <c r="C5" s="197">
        <f>+'2.4'!C5</f>
        <v>23.134974</v>
      </c>
      <c r="D5" s="197">
        <v>4.1857430000000004</v>
      </c>
      <c r="E5" s="197">
        <f t="shared" ref="E5:E14" si="0">+C5-D5</f>
        <v>18.949230999999997</v>
      </c>
      <c r="F5" s="197"/>
      <c r="G5" s="197">
        <f t="shared" ref="G5:G14" si="1">+D5/C5*100</f>
        <v>18.092706739156053</v>
      </c>
    </row>
    <row r="6" spans="1:12" ht="20.100000000000001" customHeight="1" thickBot="1">
      <c r="B6" s="242">
        <v>1995</v>
      </c>
      <c r="C6" s="243">
        <f>+'2.4'!C6</f>
        <v>24.033539000000001</v>
      </c>
      <c r="D6" s="243">
        <v>7.1392090000000001</v>
      </c>
      <c r="E6" s="243">
        <f t="shared" si="0"/>
        <v>16.89433</v>
      </c>
      <c r="F6" s="243">
        <f t="shared" ref="F6:F12" si="2">+D6-D5</f>
        <v>2.9534659999999997</v>
      </c>
      <c r="G6" s="243">
        <f t="shared" si="1"/>
        <v>29.705192398006801</v>
      </c>
      <c r="J6" s="19"/>
    </row>
    <row r="7" spans="1:12" ht="20.100000000000001" customHeight="1" thickBot="1">
      <c r="B7" s="213">
        <v>2000</v>
      </c>
      <c r="C7" s="197">
        <f>+'2.4'!C7</f>
        <v>24.231590000000001</v>
      </c>
      <c r="D7" s="197">
        <v>8.8956940000000007</v>
      </c>
      <c r="E7" s="197">
        <f t="shared" si="0"/>
        <v>15.335896</v>
      </c>
      <c r="F7" s="197">
        <f t="shared" si="2"/>
        <v>1.7564850000000005</v>
      </c>
      <c r="G7" s="197">
        <f t="shared" si="1"/>
        <v>36.711144419330303</v>
      </c>
    </row>
    <row r="8" spans="1:12" ht="20.100000000000001" customHeight="1" thickBot="1">
      <c r="B8" s="242">
        <v>2005</v>
      </c>
      <c r="C8" s="243">
        <f>+'2.4'!C8</f>
        <v>23.934885000000001</v>
      </c>
      <c r="D8" s="243">
        <v>13.757790999999999</v>
      </c>
      <c r="E8" s="243">
        <f t="shared" si="0"/>
        <v>10.177094000000002</v>
      </c>
      <c r="F8" s="243">
        <f t="shared" si="2"/>
        <v>4.8620969999999986</v>
      </c>
      <c r="G8" s="243">
        <f t="shared" si="1"/>
        <v>57.480079808196272</v>
      </c>
    </row>
    <row r="9" spans="1:12" ht="20.100000000000001" customHeight="1" thickBot="1">
      <c r="B9" s="213">
        <v>2010</v>
      </c>
      <c r="C9" s="197">
        <f>+'2.4'!C9</f>
        <v>25.834979000000001</v>
      </c>
      <c r="D9" s="197">
        <v>17.499694999999999</v>
      </c>
      <c r="E9" s="197">
        <f t="shared" si="0"/>
        <v>8.3352840000000015</v>
      </c>
      <c r="F9" s="197">
        <f t="shared" si="2"/>
        <v>3.7419039999999999</v>
      </c>
      <c r="G9" s="197">
        <f t="shared" si="1"/>
        <v>67.736439808989189</v>
      </c>
    </row>
    <row r="10" spans="1:12" ht="20.100000000000001" customHeight="1" thickBot="1">
      <c r="B10" s="242" t="s">
        <v>136</v>
      </c>
      <c r="C10" s="243">
        <f>+'2.4'!C10</f>
        <v>25.9</v>
      </c>
      <c r="D10" s="243">
        <v>17.840513999999999</v>
      </c>
      <c r="E10" s="243">
        <f t="shared" si="0"/>
        <v>8.0594859999999997</v>
      </c>
      <c r="F10" s="243">
        <f t="shared" si="2"/>
        <v>0.34081899999999976</v>
      </c>
      <c r="G10" s="243">
        <f t="shared" si="1"/>
        <v>68.882293436293438</v>
      </c>
    </row>
    <row r="11" spans="1:12" ht="20.100000000000001" customHeight="1" thickBot="1">
      <c r="B11" s="213" t="s">
        <v>137</v>
      </c>
      <c r="C11" s="197">
        <f>+'2.4'!C11</f>
        <v>26</v>
      </c>
      <c r="D11" s="197">
        <v>18.13</v>
      </c>
      <c r="E11" s="197">
        <v>8</v>
      </c>
      <c r="F11" s="197">
        <f t="shared" si="2"/>
        <v>0.28948600000000013</v>
      </c>
      <c r="G11" s="197">
        <f t="shared" si="1"/>
        <v>69.730769230769226</v>
      </c>
    </row>
    <row r="12" spans="1:12" ht="20.100000000000001" customHeight="1" thickBot="1">
      <c r="B12" s="242" t="s">
        <v>138</v>
      </c>
      <c r="C12" s="243">
        <f>+'2.4'!C12</f>
        <v>26.094706831325254</v>
      </c>
      <c r="D12" s="243">
        <v>18.297733217885863</v>
      </c>
      <c r="E12" s="243">
        <v>7.7969736134393912</v>
      </c>
      <c r="F12" s="243">
        <f t="shared" si="2"/>
        <v>0.16773321788586415</v>
      </c>
      <c r="G12" s="243">
        <v>70.120478211008091</v>
      </c>
    </row>
    <row r="13" spans="1:12" ht="20.100000000000001" customHeight="1" thickBot="1">
      <c r="B13" s="213">
        <v>2013</v>
      </c>
      <c r="C13" s="197">
        <v>26.2</v>
      </c>
      <c r="D13" s="197">
        <v>18.640999999999998</v>
      </c>
      <c r="E13" s="197">
        <v>7.5</v>
      </c>
      <c r="F13" s="197">
        <v>0.3</v>
      </c>
      <c r="G13" s="197">
        <v>71.2</v>
      </c>
    </row>
    <row r="14" spans="1:12" ht="20.100000000000001" customHeight="1" thickBot="1">
      <c r="B14" s="246" t="s">
        <v>252</v>
      </c>
      <c r="C14" s="247">
        <f>+'2.4'!C14</f>
        <v>26.25998810385175</v>
      </c>
      <c r="D14" s="247">
        <v>19.105123167885868</v>
      </c>
      <c r="E14" s="247">
        <f t="shared" si="0"/>
        <v>7.1548649359658825</v>
      </c>
      <c r="F14" s="247">
        <f>+D14-D13</f>
        <v>0.46412316788586949</v>
      </c>
      <c r="G14" s="247">
        <f t="shared" si="1"/>
        <v>72.753738852926503</v>
      </c>
      <c r="J14" s="203"/>
      <c r="K14" s="202"/>
      <c r="L14" s="203"/>
    </row>
    <row r="15" spans="1:12" ht="33" customHeight="1">
      <c r="B15" s="1161" t="s">
        <v>145</v>
      </c>
      <c r="C15" s="1161"/>
      <c r="D15" s="1161"/>
      <c r="E15" s="1161"/>
      <c r="F15" s="1161"/>
      <c r="G15" s="1161"/>
      <c r="H15" s="29"/>
      <c r="I15" s="29"/>
    </row>
    <row r="23" spans="2:7">
      <c r="B23" s="41"/>
    </row>
    <row r="28" spans="2:7">
      <c r="B28" s="29"/>
      <c r="C28" s="29"/>
      <c r="D28" s="29"/>
      <c r="E28" s="29"/>
      <c r="F28" s="29"/>
      <c r="G28" s="29"/>
    </row>
    <row r="30" spans="2:7">
      <c r="B30" s="41"/>
    </row>
    <row r="33" spans="2:2">
      <c r="B33" s="31"/>
    </row>
    <row r="41" spans="2:2">
      <c r="B41" s="31"/>
    </row>
    <row r="48" spans="2:2">
      <c r="B48" s="32"/>
    </row>
  </sheetData>
  <sheetProtection algorithmName="SHA-512" hashValue="cKEdiihFsmIgVuFQL/7jrVNv/gOrHYczuXDY1JtRaDjkZcu96rf4SIT/uWhlcxP6Qj8BWcNDD/K9C+KC9YnrNg==" saltValue="eG0C+BfKsM4en3FTy5kSUQ==" spinCount="100000" sheet="1" objects="1" scenarios="1"/>
  <mergeCells count="6">
    <mergeCell ref="B15:G15"/>
    <mergeCell ref="B2:G2"/>
    <mergeCell ref="B3:B4"/>
    <mergeCell ref="C3:C4"/>
    <mergeCell ref="D3:F3"/>
    <mergeCell ref="G3:G4"/>
  </mergeCells>
  <printOptions horizontalCentered="1"/>
  <pageMargins left="0.19685039370078741" right="0.19685039370078741" top="0.59055118110236227" bottom="0.59055118110236227" header="0.39370078740157483" footer="0.39370078740157483"/>
  <pageSetup paperSize="125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X38"/>
  <sheetViews>
    <sheetView workbookViewId="0"/>
  </sheetViews>
  <sheetFormatPr baseColWidth="10" defaultRowHeight="15"/>
  <cols>
    <col min="1" max="1" width="2.7109375" customWidth="1"/>
    <col min="2" max="2" width="22.7109375" customWidth="1"/>
    <col min="3" max="12" width="8.85546875" customWidth="1"/>
    <col min="13" max="13" width="2.5703125" customWidth="1"/>
    <col min="14" max="14" width="22.7109375" customWidth="1"/>
    <col min="15" max="24" width="8.85546875" customWidth="1"/>
  </cols>
  <sheetData>
    <row r="1" spans="2:24" ht="15.75" thickBot="1"/>
    <row r="2" spans="2:24" ht="33.75" customHeight="1" thickBot="1">
      <c r="B2" s="1145" t="s">
        <v>539</v>
      </c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767"/>
      <c r="N2" s="1145" t="s">
        <v>467</v>
      </c>
      <c r="O2" s="1146"/>
      <c r="P2" s="1146"/>
      <c r="Q2" s="1146"/>
      <c r="R2" s="1146"/>
      <c r="S2" s="1146"/>
      <c r="T2" s="1146"/>
      <c r="U2" s="1146"/>
      <c r="V2" s="1146"/>
      <c r="W2" s="1146"/>
      <c r="X2" s="1146"/>
    </row>
    <row r="3" spans="2:24" ht="15.75" thickBot="1">
      <c r="B3" s="1170" t="s">
        <v>24</v>
      </c>
      <c r="C3" s="1171">
        <v>1990</v>
      </c>
      <c r="D3" s="1172"/>
      <c r="E3" s="1173">
        <v>1995</v>
      </c>
      <c r="F3" s="1173"/>
      <c r="G3" s="1173">
        <v>2000</v>
      </c>
      <c r="H3" s="1173"/>
      <c r="I3" s="1173">
        <v>2005</v>
      </c>
      <c r="J3" s="1173"/>
      <c r="K3" s="1173">
        <v>2010</v>
      </c>
      <c r="L3" s="1173"/>
      <c r="M3" s="764"/>
      <c r="N3" s="1170" t="s">
        <v>24</v>
      </c>
      <c r="O3" s="1173" t="s">
        <v>136</v>
      </c>
      <c r="P3" s="1173"/>
      <c r="Q3" s="1173" t="s">
        <v>137</v>
      </c>
      <c r="R3" s="1173"/>
      <c r="S3" s="1174" t="s">
        <v>138</v>
      </c>
      <c r="T3" s="1175"/>
      <c r="U3" s="1174" t="s">
        <v>139</v>
      </c>
      <c r="V3" s="1175"/>
      <c r="W3" s="1173" t="s">
        <v>252</v>
      </c>
      <c r="X3" s="1173"/>
    </row>
    <row r="4" spans="2:24" ht="45.75" customHeight="1" thickBot="1">
      <c r="B4" s="1170"/>
      <c r="C4" s="251" t="s">
        <v>122</v>
      </c>
      <c r="D4" s="251" t="s">
        <v>123</v>
      </c>
      <c r="E4" s="251" t="s">
        <v>122</v>
      </c>
      <c r="F4" s="251" t="s">
        <v>123</v>
      </c>
      <c r="G4" s="251" t="s">
        <v>122</v>
      </c>
      <c r="H4" s="251" t="s">
        <v>123</v>
      </c>
      <c r="I4" s="251" t="s">
        <v>122</v>
      </c>
      <c r="J4" s="251" t="s">
        <v>123</v>
      </c>
      <c r="K4" s="251" t="s">
        <v>122</v>
      </c>
      <c r="L4" s="251" t="s">
        <v>123</v>
      </c>
      <c r="M4" s="765"/>
      <c r="N4" s="1170"/>
      <c r="O4" s="251" t="s">
        <v>122</v>
      </c>
      <c r="P4" s="251" t="s">
        <v>123</v>
      </c>
      <c r="Q4" s="251" t="s">
        <v>122</v>
      </c>
      <c r="R4" s="251" t="s">
        <v>123</v>
      </c>
      <c r="S4" s="251" t="s">
        <v>122</v>
      </c>
      <c r="T4" s="251" t="s">
        <v>123</v>
      </c>
      <c r="U4" s="251" t="s">
        <v>122</v>
      </c>
      <c r="V4" s="251" t="s">
        <v>123</v>
      </c>
      <c r="W4" s="251" t="s">
        <v>122</v>
      </c>
      <c r="X4" s="251" t="s">
        <v>123</v>
      </c>
    </row>
    <row r="5" spans="2:24" ht="12" customHeight="1" thickBot="1">
      <c r="B5" s="252" t="s">
        <v>27</v>
      </c>
      <c r="C5" s="253">
        <v>85.173299820024567</v>
      </c>
      <c r="D5" s="253">
        <v>14.826700179975433</v>
      </c>
      <c r="E5" s="253">
        <v>93.730754588920931</v>
      </c>
      <c r="F5" s="253">
        <v>6.2692454110790692</v>
      </c>
      <c r="G5" s="253">
        <v>94.5</v>
      </c>
      <c r="H5" s="253">
        <f t="shared" ref="H5:H32" si="0">100-G5</f>
        <v>5.5</v>
      </c>
      <c r="I5" s="253">
        <v>96.9</v>
      </c>
      <c r="J5" s="253">
        <v>3.1</v>
      </c>
      <c r="K5" s="253">
        <v>98.086333635337738</v>
      </c>
      <c r="L5" s="253">
        <f>100-K5</f>
        <v>1.9136663646622623</v>
      </c>
      <c r="M5" s="253"/>
      <c r="N5" s="252" t="s">
        <v>27</v>
      </c>
      <c r="O5" s="253">
        <v>98.212993220098383</v>
      </c>
      <c r="P5" s="253">
        <f>100-O5</f>
        <v>1.7870067799016169</v>
      </c>
      <c r="Q5" s="253">
        <v>97.15425452848568</v>
      </c>
      <c r="R5" s="253">
        <v>2.84574547151432</v>
      </c>
      <c r="S5" s="253">
        <v>98.047139390864913</v>
      </c>
      <c r="T5" s="253">
        <v>1.9528606091350866</v>
      </c>
      <c r="U5" s="253">
        <v>98.421222525516541</v>
      </c>
      <c r="V5" s="253">
        <v>1.5787774744834593</v>
      </c>
      <c r="W5" s="627">
        <f>+'2.1'!H6</f>
        <v>97.630222260546091</v>
      </c>
      <c r="X5" s="627">
        <f>100-W5</f>
        <v>2.3697777394539088</v>
      </c>
    </row>
    <row r="6" spans="2:24" ht="12" customHeight="1" thickBot="1">
      <c r="B6" s="254" t="s">
        <v>28</v>
      </c>
      <c r="C6" s="255">
        <v>65.403322407213096</v>
      </c>
      <c r="D6" s="255">
        <v>34.596677592786904</v>
      </c>
      <c r="E6" s="255">
        <v>76.024763047940453</v>
      </c>
      <c r="F6" s="255">
        <v>23.975236952059547</v>
      </c>
      <c r="G6" s="255">
        <v>80.7</v>
      </c>
      <c r="H6" s="255">
        <f t="shared" si="0"/>
        <v>19.299999999999997</v>
      </c>
      <c r="I6" s="255">
        <v>88.9</v>
      </c>
      <c r="J6" s="255">
        <v>11.1</v>
      </c>
      <c r="K6" s="255">
        <v>93.084916581634388</v>
      </c>
      <c r="L6" s="255">
        <f t="shared" ref="L6:L36" si="1">100-K6</f>
        <v>6.9150834183656116</v>
      </c>
      <c r="M6" s="253"/>
      <c r="N6" s="254" t="s">
        <v>28</v>
      </c>
      <c r="O6" s="255">
        <v>92.808980913484447</v>
      </c>
      <c r="P6" s="255">
        <f t="shared" ref="P6:P36" si="2">100-O6</f>
        <v>7.1910190865155528</v>
      </c>
      <c r="Q6" s="255">
        <v>91.097802336366129</v>
      </c>
      <c r="R6" s="255">
        <v>8.9021976636338707</v>
      </c>
      <c r="S6" s="255">
        <v>93.116296324484722</v>
      </c>
      <c r="T6" s="255">
        <v>6.8837036755152781</v>
      </c>
      <c r="U6" s="255">
        <v>92.119044600907614</v>
      </c>
      <c r="V6" s="255">
        <v>7.880955399092386</v>
      </c>
      <c r="W6" s="628">
        <f>+'2.1'!H7</f>
        <v>90.919053297632388</v>
      </c>
      <c r="X6" s="628">
        <f t="shared" ref="X6:X37" si="3">100-W6</f>
        <v>9.080946702367612</v>
      </c>
    </row>
    <row r="7" spans="2:24" ht="12" customHeight="1" thickBot="1">
      <c r="B7" s="252" t="s">
        <v>29</v>
      </c>
      <c r="C7" s="253">
        <v>64.408031848654375</v>
      </c>
      <c r="D7" s="253">
        <v>35.591968151345625</v>
      </c>
      <c r="E7" s="253">
        <v>74.550651393842742</v>
      </c>
      <c r="F7" s="253">
        <v>25.449348606157258</v>
      </c>
      <c r="G7" s="253">
        <v>79.900000000000006</v>
      </c>
      <c r="H7" s="253">
        <f t="shared" si="0"/>
        <v>20.099999999999994</v>
      </c>
      <c r="I7" s="253">
        <v>89.7</v>
      </c>
      <c r="J7" s="253">
        <v>10.3</v>
      </c>
      <c r="K7" s="253">
        <v>93.684797426865146</v>
      </c>
      <c r="L7" s="253">
        <f t="shared" si="1"/>
        <v>6.3152025731348544</v>
      </c>
      <c r="M7" s="253"/>
      <c r="N7" s="252" t="s">
        <v>29</v>
      </c>
      <c r="O7" s="253">
        <v>93.796408711934347</v>
      </c>
      <c r="P7" s="253">
        <f t="shared" si="2"/>
        <v>6.2035912880656525</v>
      </c>
      <c r="Q7" s="253">
        <v>95.252344748911298</v>
      </c>
      <c r="R7" s="253">
        <v>4.7476552510887018</v>
      </c>
      <c r="S7" s="253">
        <v>91.474840045712241</v>
      </c>
      <c r="T7" s="253">
        <v>8.5251599542877585</v>
      </c>
      <c r="U7" s="253">
        <v>92.484303345280907</v>
      </c>
      <c r="V7" s="253">
        <v>7.5156966547190933</v>
      </c>
      <c r="W7" s="627">
        <f>+'2.1'!H8</f>
        <v>92.075996849213794</v>
      </c>
      <c r="X7" s="627">
        <f t="shared" si="3"/>
        <v>7.9240031507862057</v>
      </c>
    </row>
    <row r="8" spans="2:24" ht="12" customHeight="1" thickBot="1">
      <c r="B8" s="254" t="s">
        <v>30</v>
      </c>
      <c r="C8" s="255">
        <v>44.182551459118066</v>
      </c>
      <c r="D8" s="255">
        <v>55.817448540881934</v>
      </c>
      <c r="E8" s="255">
        <v>58.467500418335447</v>
      </c>
      <c r="F8" s="255">
        <v>41.532499581664553</v>
      </c>
      <c r="G8" s="255">
        <v>60.8</v>
      </c>
      <c r="H8" s="255">
        <f t="shared" si="0"/>
        <v>39.200000000000003</v>
      </c>
      <c r="I8" s="255">
        <v>78.400000000000006</v>
      </c>
      <c r="J8" s="255">
        <v>21.6</v>
      </c>
      <c r="K8" s="255">
        <v>84.915164075908223</v>
      </c>
      <c r="L8" s="255">
        <f t="shared" si="1"/>
        <v>15.084835924091777</v>
      </c>
      <c r="M8" s="253"/>
      <c r="N8" s="254" t="s">
        <v>30</v>
      </c>
      <c r="O8" s="255">
        <v>85.544401924746865</v>
      </c>
      <c r="P8" s="255">
        <f t="shared" si="2"/>
        <v>14.455598075253135</v>
      </c>
      <c r="Q8" s="255">
        <v>84.533905976100982</v>
      </c>
      <c r="R8" s="255">
        <v>15.466094023899018</v>
      </c>
      <c r="S8" s="255">
        <v>85.370914551919867</v>
      </c>
      <c r="T8" s="255">
        <v>14.629085448080133</v>
      </c>
      <c r="U8" s="255">
        <v>84.509448538237535</v>
      </c>
      <c r="V8" s="255">
        <v>15.490551461762465</v>
      </c>
      <c r="W8" s="628">
        <f>+'2.1'!H9</f>
        <v>83.783709624185931</v>
      </c>
      <c r="X8" s="628">
        <f t="shared" si="3"/>
        <v>16.216290375814069</v>
      </c>
    </row>
    <row r="9" spans="2:24" ht="12" customHeight="1" thickBot="1">
      <c r="B9" s="252" t="s">
        <v>31</v>
      </c>
      <c r="C9" s="253">
        <v>38.407891836423254</v>
      </c>
      <c r="D9" s="253">
        <v>61.592108163576746</v>
      </c>
      <c r="E9" s="253">
        <v>52.6</v>
      </c>
      <c r="F9" s="253">
        <v>40.654554471987502</v>
      </c>
      <c r="G9" s="253">
        <v>59.3</v>
      </c>
      <c r="H9" s="253">
        <f t="shared" si="0"/>
        <v>40.700000000000003</v>
      </c>
      <c r="I9" s="253">
        <v>74.7</v>
      </c>
      <c r="J9" s="253">
        <v>25.3</v>
      </c>
      <c r="K9" s="253">
        <v>95.412679173732045</v>
      </c>
      <c r="L9" s="253">
        <f t="shared" si="1"/>
        <v>4.5873208262679555</v>
      </c>
      <c r="M9" s="253"/>
      <c r="N9" s="252" t="s">
        <v>31</v>
      </c>
      <c r="O9" s="253">
        <v>81.472037039257501</v>
      </c>
      <c r="P9" s="253">
        <f t="shared" si="2"/>
        <v>18.527962960742499</v>
      </c>
      <c r="Q9" s="253">
        <v>82.129760370351036</v>
      </c>
      <c r="R9" s="253">
        <v>17.870239629648964</v>
      </c>
      <c r="S9" s="253">
        <v>81.719838741867122</v>
      </c>
      <c r="T9" s="253">
        <v>18.280161258132878</v>
      </c>
      <c r="U9" s="253">
        <v>81.880403041020145</v>
      </c>
      <c r="V9" s="253">
        <v>18.119596958979855</v>
      </c>
      <c r="W9" s="627">
        <f>+'2.1'!H10</f>
        <v>81.142324937102529</v>
      </c>
      <c r="X9" s="627">
        <f t="shared" si="3"/>
        <v>18.857675062897471</v>
      </c>
    </row>
    <row r="10" spans="2:24" ht="12" customHeight="1" thickBot="1">
      <c r="B10" s="254" t="s">
        <v>32</v>
      </c>
      <c r="C10" s="255">
        <v>65.761560492995301</v>
      </c>
      <c r="D10" s="255">
        <v>34.238439507004699</v>
      </c>
      <c r="E10" s="255">
        <v>79.015780680120628</v>
      </c>
      <c r="F10" s="255">
        <v>20.984219319879372</v>
      </c>
      <c r="G10" s="255">
        <v>84.3</v>
      </c>
      <c r="H10" s="255">
        <f t="shared" si="0"/>
        <v>15.700000000000003</v>
      </c>
      <c r="I10" s="255">
        <v>89.8</v>
      </c>
      <c r="J10" s="255">
        <v>10.199999999999999</v>
      </c>
      <c r="K10" s="255">
        <v>98.685965263777405</v>
      </c>
      <c r="L10" s="255">
        <f t="shared" si="1"/>
        <v>1.3140347362225953</v>
      </c>
      <c r="M10" s="253"/>
      <c r="N10" s="254" t="s">
        <v>32</v>
      </c>
      <c r="O10" s="255">
        <v>92.608553383106482</v>
      </c>
      <c r="P10" s="255">
        <f t="shared" si="2"/>
        <v>7.3914466168935178</v>
      </c>
      <c r="Q10" s="255">
        <v>92.253618988527933</v>
      </c>
      <c r="R10" s="255">
        <v>7.7463810114720673</v>
      </c>
      <c r="S10" s="255">
        <v>93.355887513780331</v>
      </c>
      <c r="T10" s="255">
        <v>6.6441124862196688</v>
      </c>
      <c r="U10" s="255">
        <v>93.335155313313251</v>
      </c>
      <c r="V10" s="255">
        <v>6.6648446866867488</v>
      </c>
      <c r="W10" s="628">
        <f>+'2.1'!H11</f>
        <v>93.473560861372164</v>
      </c>
      <c r="X10" s="628">
        <f t="shared" si="3"/>
        <v>6.5264391386278362</v>
      </c>
    </row>
    <row r="11" spans="2:24" ht="12" customHeight="1" thickBot="1">
      <c r="B11" s="252" t="s">
        <v>33</v>
      </c>
      <c r="C11" s="253">
        <v>67.330855961467947</v>
      </c>
      <c r="D11" s="253">
        <v>32.669144038532053</v>
      </c>
      <c r="E11" s="253">
        <v>76.08106728175926</v>
      </c>
      <c r="F11" s="253">
        <v>23.91893271824074</v>
      </c>
      <c r="G11" s="253">
        <v>83.3</v>
      </c>
      <c r="H11" s="253">
        <f t="shared" si="0"/>
        <v>16.700000000000003</v>
      </c>
      <c r="I11" s="253">
        <v>91.5</v>
      </c>
      <c r="J11" s="253">
        <v>8.5</v>
      </c>
      <c r="K11" s="253">
        <v>80.997558669724455</v>
      </c>
      <c r="L11" s="253">
        <f t="shared" si="1"/>
        <v>19.002441330275545</v>
      </c>
      <c r="M11" s="253"/>
      <c r="N11" s="252" t="s">
        <v>33</v>
      </c>
      <c r="O11" s="253">
        <v>95.876226976241611</v>
      </c>
      <c r="P11" s="253">
        <f t="shared" si="2"/>
        <v>4.1237730237583889</v>
      </c>
      <c r="Q11" s="253">
        <v>95.377828596829346</v>
      </c>
      <c r="R11" s="253">
        <v>4.622171403170654</v>
      </c>
      <c r="S11" s="253">
        <v>96.244889194452625</v>
      </c>
      <c r="T11" s="253">
        <v>3.7551108055473748</v>
      </c>
      <c r="U11" s="253">
        <v>95.676510131066749</v>
      </c>
      <c r="V11" s="253">
        <v>4.323489868933251</v>
      </c>
      <c r="W11" s="627">
        <f>+'2.1'!H12</f>
        <v>95.319440930336057</v>
      </c>
      <c r="X11" s="627">
        <f t="shared" si="3"/>
        <v>4.6805590696639428</v>
      </c>
    </row>
    <row r="12" spans="2:24" ht="12" customHeight="1" thickBot="1">
      <c r="B12" s="254" t="s">
        <v>34</v>
      </c>
      <c r="C12" s="255">
        <v>81.837881811716073</v>
      </c>
      <c r="D12" s="255">
        <v>18.162118188283927</v>
      </c>
      <c r="E12" s="255">
        <v>93.943889214415989</v>
      </c>
      <c r="F12" s="255">
        <v>6.0561107855840106</v>
      </c>
      <c r="G12" s="255">
        <v>93.1</v>
      </c>
      <c r="H12" s="255">
        <f t="shared" si="0"/>
        <v>6.9000000000000057</v>
      </c>
      <c r="I12" s="255">
        <v>98.2</v>
      </c>
      <c r="J12" s="255">
        <v>1.8</v>
      </c>
      <c r="K12" s="255">
        <v>92.091692198325163</v>
      </c>
      <c r="L12" s="255">
        <f t="shared" si="1"/>
        <v>7.9083078016748374</v>
      </c>
      <c r="M12" s="253"/>
      <c r="N12" s="254" t="s">
        <v>34</v>
      </c>
      <c r="O12" s="255">
        <v>98.615060504875117</v>
      </c>
      <c r="P12" s="255">
        <f t="shared" si="2"/>
        <v>1.3849394951248826</v>
      </c>
      <c r="Q12" s="255">
        <v>97.958059362268841</v>
      </c>
      <c r="R12" s="255">
        <v>2.0419406377311589</v>
      </c>
      <c r="S12" s="255">
        <v>97.730919313828053</v>
      </c>
      <c r="T12" s="255">
        <v>2.2690806861719466</v>
      </c>
      <c r="U12" s="255">
        <v>98.396955539268077</v>
      </c>
      <c r="V12" s="255">
        <v>1.6030444607319225</v>
      </c>
      <c r="W12" s="628">
        <f>+'2.1'!H13</f>
        <v>97.760617634430744</v>
      </c>
      <c r="X12" s="628">
        <f t="shared" si="3"/>
        <v>2.2393823655692557</v>
      </c>
    </row>
    <row r="13" spans="2:24" ht="12" customHeight="1" thickBot="1">
      <c r="B13" s="252" t="s">
        <v>35</v>
      </c>
      <c r="C13" s="253">
        <v>93.297224227308277</v>
      </c>
      <c r="D13" s="253">
        <v>6.702775772691723</v>
      </c>
      <c r="E13" s="253">
        <v>97.699700323040716</v>
      </c>
      <c r="F13" s="253">
        <v>2.3002996769592841</v>
      </c>
      <c r="G13" s="253">
        <v>98.1</v>
      </c>
      <c r="H13" s="253">
        <f t="shared" si="0"/>
        <v>1.9000000000000057</v>
      </c>
      <c r="I13" s="253">
        <v>98.6</v>
      </c>
      <c r="J13" s="253">
        <v>1.4</v>
      </c>
      <c r="K13" s="253">
        <v>99.066267767551224</v>
      </c>
      <c r="L13" s="253">
        <f t="shared" si="1"/>
        <v>0.93373223244877579</v>
      </c>
      <c r="M13" s="253"/>
      <c r="N13" s="252" t="s">
        <v>35</v>
      </c>
      <c r="O13" s="253">
        <v>99.212987099458445</v>
      </c>
      <c r="P13" s="253">
        <f t="shared" si="2"/>
        <v>0.78701290054155493</v>
      </c>
      <c r="Q13" s="253">
        <v>99.189247574892519</v>
      </c>
      <c r="R13" s="253">
        <v>0.81075242510748069</v>
      </c>
      <c r="S13" s="253">
        <v>99.471979868298149</v>
      </c>
      <c r="T13" s="253">
        <v>0.52802013170185091</v>
      </c>
      <c r="U13" s="253">
        <v>99.847535844781049</v>
      </c>
      <c r="V13" s="253">
        <v>0.15246415521895074</v>
      </c>
      <c r="W13" s="627">
        <f>+'2.1'!H14</f>
        <v>99.890912496262445</v>
      </c>
      <c r="X13" s="627">
        <f t="shared" si="3"/>
        <v>0.10908750373755538</v>
      </c>
    </row>
    <row r="14" spans="2:24" ht="12" customHeight="1" thickBot="1">
      <c r="B14" s="254" t="s">
        <v>36</v>
      </c>
      <c r="C14" s="255">
        <v>52.489895960991895</v>
      </c>
      <c r="D14" s="255">
        <v>47.510104039008105</v>
      </c>
      <c r="E14" s="255">
        <v>64.711832895888008</v>
      </c>
      <c r="F14" s="255">
        <v>35.288167104111992</v>
      </c>
      <c r="G14" s="255">
        <v>71.8</v>
      </c>
      <c r="H14" s="255">
        <f t="shared" si="0"/>
        <v>28.200000000000003</v>
      </c>
      <c r="I14" s="255">
        <v>82.6</v>
      </c>
      <c r="J14" s="255">
        <v>17.399999999999999</v>
      </c>
      <c r="K14" s="255">
        <v>87.610919774045186</v>
      </c>
      <c r="L14" s="255">
        <f t="shared" si="1"/>
        <v>12.389080225954814</v>
      </c>
      <c r="M14" s="253"/>
      <c r="N14" s="254" t="s">
        <v>36</v>
      </c>
      <c r="O14" s="255">
        <v>88.472356589694215</v>
      </c>
      <c r="P14" s="255">
        <f t="shared" si="2"/>
        <v>11.527643410305785</v>
      </c>
      <c r="Q14" s="255">
        <v>88.855218982201251</v>
      </c>
      <c r="R14" s="255">
        <v>11.144781017798749</v>
      </c>
      <c r="S14" s="255">
        <v>88.784313574938196</v>
      </c>
      <c r="T14" s="255">
        <v>11.215686425061804</v>
      </c>
      <c r="U14" s="255">
        <v>90.311590235713084</v>
      </c>
      <c r="V14" s="255">
        <v>9.6884097642869165</v>
      </c>
      <c r="W14" s="628">
        <f>+'2.1'!H15</f>
        <v>91.587737978088285</v>
      </c>
      <c r="X14" s="628">
        <f t="shared" si="3"/>
        <v>8.4122620219117152</v>
      </c>
    </row>
    <row r="15" spans="2:24" ht="12" customHeight="1" thickBot="1">
      <c r="B15" s="252" t="s">
        <v>37</v>
      </c>
      <c r="C15" s="253">
        <v>58.008063872296091</v>
      </c>
      <c r="D15" s="253">
        <v>41.991936127703909</v>
      </c>
      <c r="E15" s="253">
        <v>70.619299743497706</v>
      </c>
      <c r="F15" s="253">
        <v>29.380700256502294</v>
      </c>
      <c r="G15" s="253">
        <v>75.3</v>
      </c>
      <c r="H15" s="253">
        <f t="shared" si="0"/>
        <v>24.700000000000003</v>
      </c>
      <c r="I15" s="253">
        <v>85.8</v>
      </c>
      <c r="J15" s="253">
        <v>14.2</v>
      </c>
      <c r="K15" s="253">
        <v>90.321982257741922</v>
      </c>
      <c r="L15" s="253">
        <f t="shared" si="1"/>
        <v>9.6780177422580778</v>
      </c>
      <c r="M15" s="253"/>
      <c r="N15" s="252" t="s">
        <v>37</v>
      </c>
      <c r="O15" s="253">
        <v>90.205291123851055</v>
      </c>
      <c r="P15" s="253">
        <f t="shared" si="2"/>
        <v>9.7947088761489454</v>
      </c>
      <c r="Q15" s="253">
        <v>90.933978656872654</v>
      </c>
      <c r="R15" s="253">
        <v>9.0660213431273462</v>
      </c>
      <c r="S15" s="253">
        <v>91.872507965361422</v>
      </c>
      <c r="T15" s="253">
        <v>8.1274920346385784</v>
      </c>
      <c r="U15" s="253">
        <v>91.974018312950861</v>
      </c>
      <c r="V15" s="253">
        <v>8.0259816870491392</v>
      </c>
      <c r="W15" s="627">
        <f>+'2.1'!H16</f>
        <v>92.397336507659048</v>
      </c>
      <c r="X15" s="627">
        <f t="shared" si="3"/>
        <v>7.6026634923409517</v>
      </c>
    </row>
    <row r="16" spans="2:24" ht="12" customHeight="1" thickBot="1">
      <c r="B16" s="254" t="s">
        <v>38</v>
      </c>
      <c r="C16" s="255">
        <v>34.763848694804913</v>
      </c>
      <c r="D16" s="255">
        <v>65.236151305195079</v>
      </c>
      <c r="E16" s="255">
        <v>46.319879996834779</v>
      </c>
      <c r="F16" s="255">
        <v>53.680120003165221</v>
      </c>
      <c r="G16" s="255">
        <v>49.7</v>
      </c>
      <c r="H16" s="255">
        <f t="shared" si="0"/>
        <v>50.3</v>
      </c>
      <c r="I16" s="255">
        <v>64.2</v>
      </c>
      <c r="J16" s="255">
        <v>35.799999999999997</v>
      </c>
      <c r="K16" s="255">
        <v>74.04648850720119</v>
      </c>
      <c r="L16" s="255">
        <f t="shared" si="1"/>
        <v>25.95351149279881</v>
      </c>
      <c r="M16" s="253"/>
      <c r="N16" s="254" t="s">
        <v>38</v>
      </c>
      <c r="O16" s="255">
        <v>75.873825040487304</v>
      </c>
      <c r="P16" s="255">
        <f t="shared" si="2"/>
        <v>24.126174959512696</v>
      </c>
      <c r="Q16" s="255">
        <v>76.929076624906074</v>
      </c>
      <c r="R16" s="255">
        <v>23.070923375093926</v>
      </c>
      <c r="S16" s="255">
        <v>76.745016479752607</v>
      </c>
      <c r="T16" s="255">
        <v>23.254983520247393</v>
      </c>
      <c r="U16" s="255">
        <v>78.05482715556127</v>
      </c>
      <c r="V16" s="255">
        <v>21.94517284443873</v>
      </c>
      <c r="W16" s="628">
        <f>+'2.1'!H17</f>
        <v>80.055528022533579</v>
      </c>
      <c r="X16" s="628">
        <f t="shared" si="3"/>
        <v>19.944471977466421</v>
      </c>
    </row>
    <row r="17" spans="2:24" ht="12" customHeight="1" thickBot="1">
      <c r="B17" s="252" t="s">
        <v>39</v>
      </c>
      <c r="C17" s="253">
        <v>41.649541568111523</v>
      </c>
      <c r="D17" s="253">
        <v>58.350458431888477</v>
      </c>
      <c r="E17" s="253">
        <v>56.236928007596887</v>
      </c>
      <c r="F17" s="253">
        <v>43.763071992403113</v>
      </c>
      <c r="G17" s="253">
        <v>64</v>
      </c>
      <c r="H17" s="253">
        <f t="shared" si="0"/>
        <v>36</v>
      </c>
      <c r="I17" s="253">
        <v>79.099999999999994</v>
      </c>
      <c r="J17" s="253">
        <v>20.9</v>
      </c>
      <c r="K17" s="253">
        <v>85.01241728910972</v>
      </c>
      <c r="L17" s="253">
        <f t="shared" si="1"/>
        <v>14.98758271089028</v>
      </c>
      <c r="M17" s="253"/>
      <c r="N17" s="252" t="s">
        <v>39</v>
      </c>
      <c r="O17" s="253">
        <v>84.8630616815595</v>
      </c>
      <c r="P17" s="253">
        <f t="shared" si="2"/>
        <v>15.1369383184405</v>
      </c>
      <c r="Q17" s="253">
        <v>84.838711475923148</v>
      </c>
      <c r="R17" s="253">
        <v>15.161288524076852</v>
      </c>
      <c r="S17" s="253">
        <v>85.509999408784807</v>
      </c>
      <c r="T17" s="253">
        <v>14.490000591215193</v>
      </c>
      <c r="U17" s="253">
        <v>86.691667818937674</v>
      </c>
      <c r="V17" s="253">
        <v>13.308332181062326</v>
      </c>
      <c r="W17" s="627">
        <f>+'2.1'!H18</f>
        <v>86.105841387004148</v>
      </c>
      <c r="X17" s="627">
        <f t="shared" si="3"/>
        <v>13.894158612995852</v>
      </c>
    </row>
    <row r="18" spans="2:24" ht="12" customHeight="1" thickBot="1">
      <c r="B18" s="254" t="s">
        <v>40</v>
      </c>
      <c r="C18" s="255">
        <v>80.277427230409231</v>
      </c>
      <c r="D18" s="255">
        <v>19.722572769590769</v>
      </c>
      <c r="E18" s="255">
        <v>89.549840847230456</v>
      </c>
      <c r="F18" s="255">
        <v>10.450159152769544</v>
      </c>
      <c r="G18" s="255">
        <v>91.2</v>
      </c>
      <c r="H18" s="255">
        <f t="shared" si="0"/>
        <v>8.7999999999999972</v>
      </c>
      <c r="I18" s="255">
        <v>95.8</v>
      </c>
      <c r="J18" s="255">
        <v>4.2</v>
      </c>
      <c r="K18" s="255">
        <v>97.381000197510048</v>
      </c>
      <c r="L18" s="255">
        <f t="shared" si="1"/>
        <v>2.6189998024899523</v>
      </c>
      <c r="M18" s="253"/>
      <c r="N18" s="254" t="s">
        <v>40</v>
      </c>
      <c r="O18" s="255">
        <v>97.672599987752236</v>
      </c>
      <c r="P18" s="255">
        <f t="shared" si="2"/>
        <v>2.3274000122477645</v>
      </c>
      <c r="Q18" s="255">
        <v>97.185364276720136</v>
      </c>
      <c r="R18" s="255">
        <v>2.8146357232798636</v>
      </c>
      <c r="S18" s="255">
        <v>97.934973325620433</v>
      </c>
      <c r="T18" s="255">
        <v>2.0650266743795669</v>
      </c>
      <c r="U18" s="255">
        <v>97.676007805896319</v>
      </c>
      <c r="V18" s="255">
        <v>2.3239921941036812</v>
      </c>
      <c r="W18" s="628">
        <f>+'2.1'!H19</f>
        <v>97.177214467110133</v>
      </c>
      <c r="X18" s="628">
        <f t="shared" si="3"/>
        <v>2.822785532889867</v>
      </c>
    </row>
    <row r="19" spans="2:24" ht="12" customHeight="1" thickBot="1">
      <c r="B19" s="252" t="s">
        <v>41</v>
      </c>
      <c r="C19" s="253">
        <v>72.5065343663709</v>
      </c>
      <c r="D19" s="253">
        <v>27.4934656336291</v>
      </c>
      <c r="E19" s="253">
        <v>83.416440725765312</v>
      </c>
      <c r="F19" s="253">
        <v>16.583559274234688</v>
      </c>
      <c r="G19" s="253">
        <v>84.9</v>
      </c>
      <c r="H19" s="253">
        <f t="shared" si="0"/>
        <v>15.099999999999994</v>
      </c>
      <c r="I19" s="253">
        <v>91.2</v>
      </c>
      <c r="J19" s="253">
        <v>8.8000000000000007</v>
      </c>
      <c r="K19" s="253">
        <v>93.610063828475361</v>
      </c>
      <c r="L19" s="253">
        <f t="shared" si="1"/>
        <v>6.3899361715246386</v>
      </c>
      <c r="M19" s="253"/>
      <c r="N19" s="252" t="s">
        <v>41</v>
      </c>
      <c r="O19" s="253">
        <v>93.289578647029643</v>
      </c>
      <c r="P19" s="253">
        <f t="shared" si="2"/>
        <v>6.7104213529703571</v>
      </c>
      <c r="Q19" s="253">
        <v>93.929510671953025</v>
      </c>
      <c r="R19" s="253">
        <v>6.0704893280469747</v>
      </c>
      <c r="S19" s="253">
        <v>93.709438379303549</v>
      </c>
      <c r="T19" s="253">
        <v>6.290561620696451</v>
      </c>
      <c r="U19" s="253">
        <v>93.635521663349564</v>
      </c>
      <c r="V19" s="253">
        <v>6.3644783366504356</v>
      </c>
      <c r="W19" s="627">
        <f>+'2.1'!H20</f>
        <v>92.83780343600624</v>
      </c>
      <c r="X19" s="627">
        <f t="shared" si="3"/>
        <v>7.1621965639937599</v>
      </c>
    </row>
    <row r="20" spans="2:24" ht="12" customHeight="1" thickBot="1">
      <c r="B20" s="254" t="s">
        <v>42</v>
      </c>
      <c r="C20" s="255">
        <v>55.49625538910297</v>
      </c>
      <c r="D20" s="255">
        <v>44.50374461089703</v>
      </c>
      <c r="E20" s="255">
        <v>69.310363544897129</v>
      </c>
      <c r="F20" s="255">
        <v>30.689636455102871</v>
      </c>
      <c r="G20" s="255">
        <v>72.900000000000006</v>
      </c>
      <c r="H20" s="255">
        <f t="shared" si="0"/>
        <v>27.099999999999994</v>
      </c>
      <c r="I20" s="255">
        <v>84.2</v>
      </c>
      <c r="J20" s="255">
        <v>15.8</v>
      </c>
      <c r="K20" s="255">
        <v>87.982081602861712</v>
      </c>
      <c r="L20" s="255">
        <f t="shared" si="1"/>
        <v>12.017918397138288</v>
      </c>
      <c r="M20" s="253"/>
      <c r="N20" s="254" t="s">
        <v>42</v>
      </c>
      <c r="O20" s="255">
        <v>88.049435557423493</v>
      </c>
      <c r="P20" s="255">
        <f t="shared" si="2"/>
        <v>11.950564442576507</v>
      </c>
      <c r="Q20" s="255">
        <v>87.983442604422962</v>
      </c>
      <c r="R20" s="255">
        <v>12.016557395577038</v>
      </c>
      <c r="S20" s="255">
        <v>89.86449201352417</v>
      </c>
      <c r="T20" s="255">
        <v>10.13550798647583</v>
      </c>
      <c r="U20" s="255">
        <v>89.914023402838268</v>
      </c>
      <c r="V20" s="255">
        <v>10.085976597161732</v>
      </c>
      <c r="W20" s="628">
        <f>+'2.1'!H21</f>
        <v>90.379620880215498</v>
      </c>
      <c r="X20" s="628">
        <f t="shared" si="3"/>
        <v>9.6203791197845021</v>
      </c>
    </row>
    <row r="21" spans="2:24" ht="12" customHeight="1" thickBot="1">
      <c r="B21" s="252" t="s">
        <v>43</v>
      </c>
      <c r="C21" s="253">
        <v>66.984340101415683</v>
      </c>
      <c r="D21" s="253">
        <v>33.015659898584317</v>
      </c>
      <c r="E21" s="253">
        <v>81.163657036640174</v>
      </c>
      <c r="F21" s="253">
        <v>18.836342963359826</v>
      </c>
      <c r="G21" s="253">
        <v>83.6</v>
      </c>
      <c r="H21" s="253">
        <f t="shared" si="0"/>
        <v>16.400000000000006</v>
      </c>
      <c r="I21" s="253">
        <v>92.6</v>
      </c>
      <c r="J21" s="253">
        <v>7.4</v>
      </c>
      <c r="K21" s="253">
        <v>94.979988427180416</v>
      </c>
      <c r="L21" s="253">
        <f t="shared" si="1"/>
        <v>5.020011572819584</v>
      </c>
      <c r="M21" s="253"/>
      <c r="N21" s="252" t="s">
        <v>43</v>
      </c>
      <c r="O21" s="253">
        <v>96.493922521451353</v>
      </c>
      <c r="P21" s="253">
        <f t="shared" si="2"/>
        <v>3.5060774785486473</v>
      </c>
      <c r="Q21" s="253">
        <v>96.340402053183112</v>
      </c>
      <c r="R21" s="253">
        <v>3.6595979468168878</v>
      </c>
      <c r="S21" s="253">
        <v>95.791269352929191</v>
      </c>
      <c r="T21" s="253">
        <v>4.2087306470708086</v>
      </c>
      <c r="U21" s="253">
        <v>97.530292618316906</v>
      </c>
      <c r="V21" s="253">
        <v>2.4697073816830937</v>
      </c>
      <c r="W21" s="627">
        <f>+'2.1'!H22</f>
        <v>97.786531280676797</v>
      </c>
      <c r="X21" s="627">
        <f t="shared" si="3"/>
        <v>2.2134687193232025</v>
      </c>
    </row>
    <row r="22" spans="2:24" ht="12" customHeight="1" thickBot="1">
      <c r="B22" s="254" t="s">
        <v>44</v>
      </c>
      <c r="C22" s="255">
        <v>59.131254778482855</v>
      </c>
      <c r="D22" s="255">
        <v>40.868745221517145</v>
      </c>
      <c r="E22" s="255">
        <v>75.021978269690266</v>
      </c>
      <c r="F22" s="255">
        <v>24.978021730309734</v>
      </c>
      <c r="G22" s="255">
        <v>78.8</v>
      </c>
      <c r="H22" s="255">
        <f t="shared" si="0"/>
        <v>21.200000000000003</v>
      </c>
      <c r="I22" s="255">
        <v>90.9</v>
      </c>
      <c r="J22" s="255">
        <v>9.1</v>
      </c>
      <c r="K22" s="255">
        <v>93.071816648680965</v>
      </c>
      <c r="L22" s="255">
        <f t="shared" si="1"/>
        <v>6.928183351319035</v>
      </c>
      <c r="M22" s="253"/>
      <c r="N22" s="254" t="s">
        <v>44</v>
      </c>
      <c r="O22" s="255">
        <v>94.113266442769472</v>
      </c>
      <c r="P22" s="255">
        <f t="shared" si="2"/>
        <v>5.8867335572305279</v>
      </c>
      <c r="Q22" s="255">
        <v>93.915051068225225</v>
      </c>
      <c r="R22" s="255">
        <v>6.0849489317747754</v>
      </c>
      <c r="S22" s="255">
        <v>91.926031156468014</v>
      </c>
      <c r="T22" s="255">
        <v>8.0739688435319863</v>
      </c>
      <c r="U22" s="255">
        <v>93.30514027757755</v>
      </c>
      <c r="V22" s="255">
        <v>6.69485972242245</v>
      </c>
      <c r="W22" s="628">
        <f>+'2.1'!H23</f>
        <v>92.864995335744766</v>
      </c>
      <c r="X22" s="628">
        <f t="shared" si="3"/>
        <v>7.1350046642552343</v>
      </c>
    </row>
    <row r="23" spans="2:24" ht="12" customHeight="1" thickBot="1">
      <c r="B23" s="252" t="s">
        <v>45</v>
      </c>
      <c r="C23" s="253">
        <v>80.845532917985423</v>
      </c>
      <c r="D23" s="253">
        <v>19.154467082014577</v>
      </c>
      <c r="E23" s="253">
        <v>88.623243575283752</v>
      </c>
      <c r="F23" s="253">
        <v>11.376756424716248</v>
      </c>
      <c r="G23" s="253">
        <v>91.1</v>
      </c>
      <c r="H23" s="253">
        <f t="shared" si="0"/>
        <v>8.9000000000000057</v>
      </c>
      <c r="I23" s="253">
        <v>95.3</v>
      </c>
      <c r="J23" s="253">
        <v>4.7</v>
      </c>
      <c r="K23" s="253">
        <v>96.044450477124883</v>
      </c>
      <c r="L23" s="253">
        <f t="shared" si="1"/>
        <v>3.955549522875117</v>
      </c>
      <c r="M23" s="253"/>
      <c r="N23" s="252" t="s">
        <v>45</v>
      </c>
      <c r="O23" s="253">
        <v>96.171292560254884</v>
      </c>
      <c r="P23" s="253">
        <f t="shared" si="2"/>
        <v>3.8287074397451164</v>
      </c>
      <c r="Q23" s="253">
        <v>95.924758103057201</v>
      </c>
      <c r="R23" s="253">
        <v>4.0752418969427993</v>
      </c>
      <c r="S23" s="253">
        <v>96.335314414178001</v>
      </c>
      <c r="T23" s="253">
        <v>3.6646855858219993</v>
      </c>
      <c r="U23" s="253">
        <v>96.904133287555354</v>
      </c>
      <c r="V23" s="253">
        <v>3.0958667124446464</v>
      </c>
      <c r="W23" s="627">
        <f>+'2.1'!H24</f>
        <v>96.624009761759439</v>
      </c>
      <c r="X23" s="627">
        <f t="shared" si="3"/>
        <v>3.3759902382405613</v>
      </c>
    </row>
    <row r="24" spans="2:24" ht="12" customHeight="1" thickBot="1">
      <c r="B24" s="254" t="s">
        <v>46</v>
      </c>
      <c r="C24" s="255">
        <v>28.532805895241747</v>
      </c>
      <c r="D24" s="255">
        <v>71.467194104758249</v>
      </c>
      <c r="E24" s="255">
        <v>41.971305350196737</v>
      </c>
      <c r="F24" s="255">
        <v>58.028694649803263</v>
      </c>
      <c r="G24" s="255">
        <v>42.9</v>
      </c>
      <c r="H24" s="255">
        <f t="shared" si="0"/>
        <v>57.1</v>
      </c>
      <c r="I24" s="255">
        <v>60</v>
      </c>
      <c r="J24" s="255">
        <v>40</v>
      </c>
      <c r="K24" s="255">
        <v>69.200244030285845</v>
      </c>
      <c r="L24" s="255">
        <f t="shared" si="1"/>
        <v>30.799755969714155</v>
      </c>
      <c r="M24" s="253"/>
      <c r="N24" s="254" t="s">
        <v>46</v>
      </c>
      <c r="O24" s="255">
        <v>69.968373196152356</v>
      </c>
      <c r="P24" s="255">
        <f t="shared" si="2"/>
        <v>30.031626803847644</v>
      </c>
      <c r="Q24" s="255">
        <v>70.827356123287572</v>
      </c>
      <c r="R24" s="255">
        <v>29.172643876712428</v>
      </c>
      <c r="S24" s="255">
        <v>71.42540357719227</v>
      </c>
      <c r="T24" s="255">
        <v>28.57459642280773</v>
      </c>
      <c r="U24" s="255">
        <v>73.083037057102771</v>
      </c>
      <c r="V24" s="255">
        <v>26.916962942897229</v>
      </c>
      <c r="W24" s="628">
        <f>+'2.1'!H25</f>
        <v>74.627298340694054</v>
      </c>
      <c r="X24" s="628">
        <f t="shared" si="3"/>
        <v>25.372701659305946</v>
      </c>
    </row>
    <row r="25" spans="2:24" ht="12" customHeight="1" thickBot="1">
      <c r="B25" s="252" t="s">
        <v>47</v>
      </c>
      <c r="C25" s="253">
        <v>45.289831936910176</v>
      </c>
      <c r="D25" s="253">
        <v>54.710168063089824</v>
      </c>
      <c r="E25" s="253">
        <v>56.520077062925679</v>
      </c>
      <c r="F25" s="253">
        <v>43.479922937074321</v>
      </c>
      <c r="G25" s="253">
        <v>62.8</v>
      </c>
      <c r="H25" s="253">
        <f t="shared" si="0"/>
        <v>37.200000000000003</v>
      </c>
      <c r="I25" s="253">
        <v>79</v>
      </c>
      <c r="J25" s="253">
        <v>21</v>
      </c>
      <c r="K25" s="253">
        <v>86.3373732778049</v>
      </c>
      <c r="L25" s="253">
        <f t="shared" si="1"/>
        <v>13.6626267221951</v>
      </c>
      <c r="M25" s="253"/>
      <c r="N25" s="252" t="s">
        <v>47</v>
      </c>
      <c r="O25" s="253">
        <v>86.83048750765316</v>
      </c>
      <c r="P25" s="253">
        <f t="shared" si="2"/>
        <v>13.16951249234684</v>
      </c>
      <c r="Q25" s="253">
        <v>86.511863840382588</v>
      </c>
      <c r="R25" s="253">
        <v>13.488136159617412</v>
      </c>
      <c r="S25" s="253">
        <v>87.666146999114531</v>
      </c>
      <c r="T25" s="253">
        <v>12.333853000885469</v>
      </c>
      <c r="U25" s="253">
        <v>88.983231331000908</v>
      </c>
      <c r="V25" s="253">
        <v>11.016768668999092</v>
      </c>
      <c r="W25" s="627">
        <f>+'2.1'!H26</f>
        <v>90.730503422515199</v>
      </c>
      <c r="X25" s="627">
        <f t="shared" si="3"/>
        <v>9.2694965774848015</v>
      </c>
    </row>
    <row r="26" spans="2:24" ht="12" customHeight="1" thickBot="1">
      <c r="B26" s="254" t="s">
        <v>48</v>
      </c>
      <c r="C26" s="255">
        <v>53.988717382432725</v>
      </c>
      <c r="D26" s="255">
        <v>46.011282617567275</v>
      </c>
      <c r="E26" s="255">
        <v>67.232431276760082</v>
      </c>
      <c r="F26" s="255">
        <v>32.767568723239918</v>
      </c>
      <c r="G26" s="255">
        <v>73.7</v>
      </c>
      <c r="H26" s="255">
        <f t="shared" si="0"/>
        <v>26.299999999999997</v>
      </c>
      <c r="I26" s="255">
        <v>85.6</v>
      </c>
      <c r="J26" s="255">
        <v>14.4</v>
      </c>
      <c r="K26" s="255">
        <v>90.417247727508794</v>
      </c>
      <c r="L26" s="255">
        <f t="shared" si="1"/>
        <v>9.5827522724912058</v>
      </c>
      <c r="M26" s="253"/>
      <c r="N26" s="254" t="s">
        <v>48</v>
      </c>
      <c r="O26" s="255">
        <v>90.400783844979856</v>
      </c>
      <c r="P26" s="255">
        <f t="shared" si="2"/>
        <v>9.5992161550201445</v>
      </c>
      <c r="Q26" s="255">
        <v>90.662425558551064</v>
      </c>
      <c r="R26" s="255">
        <v>9.3375744414489361</v>
      </c>
      <c r="S26" s="255">
        <v>90.290048699048484</v>
      </c>
      <c r="T26" s="255">
        <v>9.7099513009515164</v>
      </c>
      <c r="U26" s="255">
        <v>90.627797939717553</v>
      </c>
      <c r="V26" s="255">
        <v>9.3722020602824472</v>
      </c>
      <c r="W26" s="628">
        <f>+'2.1'!H27</f>
        <v>91.13381094702892</v>
      </c>
      <c r="X26" s="628">
        <f t="shared" si="3"/>
        <v>8.8661890529710803</v>
      </c>
    </row>
    <row r="27" spans="2:24" ht="12" customHeight="1" thickBot="1">
      <c r="B27" s="252" t="s">
        <v>49</v>
      </c>
      <c r="C27" s="253">
        <v>54.341163814670267</v>
      </c>
      <c r="D27" s="253">
        <v>45.658836185329733</v>
      </c>
      <c r="E27" s="253">
        <v>76.114454430736117</v>
      </c>
      <c r="F27" s="253">
        <v>23.885545569263883</v>
      </c>
      <c r="G27" s="253">
        <v>81.3</v>
      </c>
      <c r="H27" s="253">
        <f t="shared" si="0"/>
        <v>18.700000000000003</v>
      </c>
      <c r="I27" s="253">
        <v>89.5</v>
      </c>
      <c r="J27" s="253">
        <v>10.5</v>
      </c>
      <c r="K27" s="253">
        <v>92.715416388623751</v>
      </c>
      <c r="L27" s="253">
        <f t="shared" si="1"/>
        <v>7.2845836113762488</v>
      </c>
      <c r="M27" s="253"/>
      <c r="N27" s="252" t="s">
        <v>49</v>
      </c>
      <c r="O27" s="253">
        <v>92.720920385640099</v>
      </c>
      <c r="P27" s="253">
        <f t="shared" si="2"/>
        <v>7.279079614359901</v>
      </c>
      <c r="Q27" s="253">
        <v>93.317559276587176</v>
      </c>
      <c r="R27" s="253">
        <v>6.6824407234128245</v>
      </c>
      <c r="S27" s="253">
        <v>90.240438589199996</v>
      </c>
      <c r="T27" s="253">
        <v>9.7595614108000035</v>
      </c>
      <c r="U27" s="253">
        <v>92.037236272884115</v>
      </c>
      <c r="V27" s="253">
        <v>7.9627637271158846</v>
      </c>
      <c r="W27" s="627">
        <f>+'2.1'!H28</f>
        <v>91.435877494756824</v>
      </c>
      <c r="X27" s="627">
        <f t="shared" si="3"/>
        <v>8.5641225052431764</v>
      </c>
    </row>
    <row r="28" spans="2:24" ht="12" customHeight="1" thickBot="1">
      <c r="B28" s="254" t="s">
        <v>50</v>
      </c>
      <c r="C28" s="255">
        <v>46.218612352506192</v>
      </c>
      <c r="D28" s="255">
        <v>53.781387647493808</v>
      </c>
      <c r="E28" s="255">
        <v>53.489389460623315</v>
      </c>
      <c r="F28" s="255">
        <v>46.510610539376685</v>
      </c>
      <c r="G28" s="255">
        <v>59.2</v>
      </c>
      <c r="H28" s="255">
        <f t="shared" si="0"/>
        <v>40.799999999999997</v>
      </c>
      <c r="I28" s="255">
        <v>74.2</v>
      </c>
      <c r="J28" s="255">
        <v>25.8</v>
      </c>
      <c r="K28" s="255">
        <v>79.652236358181852</v>
      </c>
      <c r="L28" s="255">
        <f t="shared" si="1"/>
        <v>20.347763641818148</v>
      </c>
      <c r="M28" s="253"/>
      <c r="N28" s="254" t="s">
        <v>50</v>
      </c>
      <c r="O28" s="255">
        <v>80.338635934151725</v>
      </c>
      <c r="P28" s="255">
        <f t="shared" si="2"/>
        <v>19.661364065848275</v>
      </c>
      <c r="Q28" s="255">
        <v>80.665729654069125</v>
      </c>
      <c r="R28" s="255">
        <v>19.334270345930875</v>
      </c>
      <c r="S28" s="255">
        <v>81.270447630444096</v>
      </c>
      <c r="T28" s="255">
        <v>18.729552369555904</v>
      </c>
      <c r="U28" s="255">
        <v>82.140810458534858</v>
      </c>
      <c r="V28" s="255">
        <v>17.859189541465142</v>
      </c>
      <c r="W28" s="628">
        <f>+'2.1'!H29</f>
        <v>82.50746542392227</v>
      </c>
      <c r="X28" s="628">
        <f t="shared" si="3"/>
        <v>17.49253457607773</v>
      </c>
    </row>
    <row r="29" spans="2:24" ht="12" customHeight="1" thickBot="1">
      <c r="B29" s="252" t="s">
        <v>51</v>
      </c>
      <c r="C29" s="253">
        <v>53.455391807979659</v>
      </c>
      <c r="D29" s="253">
        <v>46.544608192020341</v>
      </c>
      <c r="E29" s="253">
        <v>67.283135274073473</v>
      </c>
      <c r="F29" s="253">
        <v>32.716864725926527</v>
      </c>
      <c r="G29" s="253">
        <v>73.099999999999994</v>
      </c>
      <c r="H29" s="253">
        <f t="shared" si="0"/>
        <v>26.900000000000006</v>
      </c>
      <c r="I29" s="253">
        <v>86.4</v>
      </c>
      <c r="J29" s="253">
        <v>13.6</v>
      </c>
      <c r="K29" s="253">
        <v>91.078419525461626</v>
      </c>
      <c r="L29" s="253">
        <f t="shared" si="1"/>
        <v>8.9215804745383736</v>
      </c>
      <c r="M29" s="253"/>
      <c r="N29" s="252" t="s">
        <v>51</v>
      </c>
      <c r="O29" s="253">
        <v>91.599583856258334</v>
      </c>
      <c r="P29" s="253">
        <f t="shared" si="2"/>
        <v>8.4004161437416656</v>
      </c>
      <c r="Q29" s="253">
        <v>92.855434544881291</v>
      </c>
      <c r="R29" s="253">
        <v>7.144565455118709</v>
      </c>
      <c r="S29" s="253">
        <v>92.60276239638597</v>
      </c>
      <c r="T29" s="253">
        <v>7.3972376036140304</v>
      </c>
      <c r="U29" s="253">
        <v>93.016388088447897</v>
      </c>
      <c r="V29" s="253">
        <v>6.9836119115521029</v>
      </c>
      <c r="W29" s="627">
        <f>+'2.1'!H30</f>
        <v>94.025111311976573</v>
      </c>
      <c r="X29" s="627">
        <f t="shared" si="3"/>
        <v>5.9748886880234267</v>
      </c>
    </row>
    <row r="30" spans="2:24" ht="12" customHeight="1" thickBot="1">
      <c r="B30" s="254" t="s">
        <v>52</v>
      </c>
      <c r="C30" s="255">
        <v>64.878322459106272</v>
      </c>
      <c r="D30" s="255">
        <v>35.121677540893728</v>
      </c>
      <c r="E30" s="255">
        <v>73.469086181826782</v>
      </c>
      <c r="F30" s="255">
        <v>26.530913818173218</v>
      </c>
      <c r="G30" s="255">
        <v>78.2</v>
      </c>
      <c r="H30" s="255">
        <f t="shared" si="0"/>
        <v>21.799999999999997</v>
      </c>
      <c r="I30" s="255">
        <v>85.4</v>
      </c>
      <c r="J30" s="255">
        <v>14.6</v>
      </c>
      <c r="K30" s="255">
        <v>89.223862602078825</v>
      </c>
      <c r="L30" s="255">
        <f t="shared" si="1"/>
        <v>10.776137397921175</v>
      </c>
      <c r="M30" s="253"/>
      <c r="N30" s="254" t="s">
        <v>52</v>
      </c>
      <c r="O30" s="255">
        <v>89.581731078161695</v>
      </c>
      <c r="P30" s="255">
        <f t="shared" si="2"/>
        <v>10.418268921838305</v>
      </c>
      <c r="Q30" s="255">
        <v>89.966967920162432</v>
      </c>
      <c r="R30" s="255">
        <v>10.033032079837568</v>
      </c>
      <c r="S30" s="255">
        <v>89.567326517598005</v>
      </c>
      <c r="T30" s="255">
        <v>10.432673482401995</v>
      </c>
      <c r="U30" s="255">
        <v>91.00638081617754</v>
      </c>
      <c r="V30" s="255">
        <v>8.9936191838224602</v>
      </c>
      <c r="W30" s="628">
        <f>+'2.1'!H31</f>
        <v>91.000935670887074</v>
      </c>
      <c r="X30" s="628">
        <f t="shared" si="3"/>
        <v>8.999064329112926</v>
      </c>
    </row>
    <row r="31" spans="2:24" ht="12" customHeight="1" thickBot="1">
      <c r="B31" s="252" t="s">
        <v>53</v>
      </c>
      <c r="C31" s="253">
        <v>60.603367385825479</v>
      </c>
      <c r="D31" s="253">
        <v>39.396632614174521</v>
      </c>
      <c r="E31" s="253">
        <v>82.030787278295321</v>
      </c>
      <c r="F31" s="253">
        <v>17.969212721704679</v>
      </c>
      <c r="G31" s="253">
        <v>84.4</v>
      </c>
      <c r="H31" s="253">
        <f t="shared" si="0"/>
        <v>15.599999999999994</v>
      </c>
      <c r="I31" s="253">
        <v>93.4</v>
      </c>
      <c r="J31" s="253">
        <v>6.6</v>
      </c>
      <c r="K31" s="253">
        <v>95.40757760110705</v>
      </c>
      <c r="L31" s="253">
        <f t="shared" si="1"/>
        <v>4.5924223988929498</v>
      </c>
      <c r="M31" s="253"/>
      <c r="N31" s="252" t="s">
        <v>53</v>
      </c>
      <c r="O31" s="253">
        <v>95.717110298593738</v>
      </c>
      <c r="P31" s="253">
        <f t="shared" si="2"/>
        <v>4.2828897014062619</v>
      </c>
      <c r="Q31" s="253">
        <v>95.650551322723885</v>
      </c>
      <c r="R31" s="253">
        <v>4.3494486772761149</v>
      </c>
      <c r="S31" s="253">
        <v>96.447614103435839</v>
      </c>
      <c r="T31" s="253">
        <v>3.5523858965641608</v>
      </c>
      <c r="U31" s="253">
        <v>95.862543933744291</v>
      </c>
      <c r="V31" s="253">
        <v>4.1374560662557087</v>
      </c>
      <c r="W31" s="627">
        <f>+'2.1'!H32</f>
        <v>96.529316005761515</v>
      </c>
      <c r="X31" s="627">
        <f t="shared" si="3"/>
        <v>3.4706839942384846</v>
      </c>
    </row>
    <row r="32" spans="2:24" ht="12" customHeight="1" thickBot="1">
      <c r="B32" s="254" t="s">
        <v>54</v>
      </c>
      <c r="C32" s="255">
        <v>57.788037475052192</v>
      </c>
      <c r="D32" s="255">
        <v>42.211962524947808</v>
      </c>
      <c r="E32" s="255">
        <v>65.618175733095697</v>
      </c>
      <c r="F32" s="255">
        <v>34.381824266904303</v>
      </c>
      <c r="G32" s="255">
        <v>73.400000000000006</v>
      </c>
      <c r="H32" s="255">
        <f t="shared" si="0"/>
        <v>26.599999999999994</v>
      </c>
      <c r="I32" s="255">
        <v>82.4</v>
      </c>
      <c r="J32" s="255">
        <v>17.600000000000001</v>
      </c>
      <c r="K32" s="255">
        <v>86.906569279266094</v>
      </c>
      <c r="L32" s="255">
        <f t="shared" si="1"/>
        <v>13.093430720733906</v>
      </c>
      <c r="M32" s="253"/>
      <c r="N32" s="254" t="s">
        <v>54</v>
      </c>
      <c r="O32" s="255">
        <v>87.466865428769168</v>
      </c>
      <c r="P32" s="255">
        <f t="shared" si="2"/>
        <v>12.533134571230832</v>
      </c>
      <c r="Q32" s="255">
        <v>89.187533381876463</v>
      </c>
      <c r="R32" s="255">
        <v>10.812466618123537</v>
      </c>
      <c r="S32" s="255">
        <v>88.35070588158716</v>
      </c>
      <c r="T32" s="255">
        <v>11.64929411841284</v>
      </c>
      <c r="U32" s="255">
        <v>89.047761255603746</v>
      </c>
      <c r="V32" s="255">
        <v>10.952238744396254</v>
      </c>
      <c r="W32" s="628">
        <f>+'2.1'!H33</f>
        <v>89.675275738522132</v>
      </c>
      <c r="X32" s="628">
        <f t="shared" si="3"/>
        <v>10.324724261477868</v>
      </c>
    </row>
    <row r="33" spans="2:24" ht="12" customHeight="1" thickBot="1">
      <c r="B33" s="252" t="s">
        <v>55</v>
      </c>
      <c r="C33" s="253">
        <v>57.084566702075222</v>
      </c>
      <c r="D33" s="253">
        <v>42.915433297924778</v>
      </c>
      <c r="E33" s="253">
        <v>75.508812766430495</v>
      </c>
      <c r="F33" s="253">
        <v>24.491187233569505</v>
      </c>
      <c r="G33" s="253">
        <v>81.900000000000006</v>
      </c>
      <c r="H33" s="253">
        <v>18.100000000000001</v>
      </c>
      <c r="I33" s="253">
        <v>90.6</v>
      </c>
      <c r="J33" s="253">
        <v>9.4</v>
      </c>
      <c r="K33" s="253">
        <v>94.523904716457949</v>
      </c>
      <c r="L33" s="253">
        <f t="shared" si="1"/>
        <v>5.4760952835420511</v>
      </c>
      <c r="M33" s="253"/>
      <c r="N33" s="252" t="s">
        <v>55</v>
      </c>
      <c r="O33" s="253">
        <v>94.126101303189472</v>
      </c>
      <c r="P33" s="253">
        <f t="shared" si="2"/>
        <v>5.873898696810528</v>
      </c>
      <c r="Q33" s="253">
        <v>92.862872625309677</v>
      </c>
      <c r="R33" s="253">
        <v>7.1371273746903228</v>
      </c>
      <c r="S33" s="253">
        <v>94.466904719473916</v>
      </c>
      <c r="T33" s="253">
        <v>5.5330952805260836</v>
      </c>
      <c r="U33" s="253">
        <v>94.896469191228647</v>
      </c>
      <c r="V33" s="253">
        <v>5.1035308087713531</v>
      </c>
      <c r="W33" s="627">
        <f>+'2.1'!H34</f>
        <v>95.283077898957615</v>
      </c>
      <c r="X33" s="627">
        <f t="shared" si="3"/>
        <v>4.7169221010423854</v>
      </c>
    </row>
    <row r="34" spans="2:24" ht="12" customHeight="1" thickBot="1">
      <c r="B34" s="254" t="s">
        <v>56</v>
      </c>
      <c r="C34" s="255">
        <v>50.071425256093463</v>
      </c>
      <c r="D34" s="255">
        <v>49.928574743906537</v>
      </c>
      <c r="E34" s="255">
        <v>60.441148175439452</v>
      </c>
      <c r="F34" s="255">
        <v>39.558851824560548</v>
      </c>
      <c r="G34" s="255">
        <v>64.599999999999994</v>
      </c>
      <c r="H34" s="255">
        <f>100-G34</f>
        <v>35.400000000000006</v>
      </c>
      <c r="I34" s="255">
        <v>77.7</v>
      </c>
      <c r="J34" s="255">
        <v>22.3</v>
      </c>
      <c r="K34" s="255">
        <v>82.556604308273393</v>
      </c>
      <c r="L34" s="255">
        <f t="shared" si="1"/>
        <v>17.443395691726607</v>
      </c>
      <c r="M34" s="253"/>
      <c r="N34" s="254" t="s">
        <v>56</v>
      </c>
      <c r="O34" s="255">
        <v>83.217842284249784</v>
      </c>
      <c r="P34" s="255">
        <f t="shared" si="2"/>
        <v>16.782157715750216</v>
      </c>
      <c r="Q34" s="255">
        <v>84.672110919999952</v>
      </c>
      <c r="R34" s="255">
        <v>15.327889080000048</v>
      </c>
      <c r="S34" s="255">
        <v>84.505248054365509</v>
      </c>
      <c r="T34" s="255">
        <v>15.494751945634491</v>
      </c>
      <c r="U34" s="255">
        <v>85.244787449763209</v>
      </c>
      <c r="V34" s="255">
        <v>14.755212550236791</v>
      </c>
      <c r="W34" s="628">
        <f>+'2.1'!H35</f>
        <v>85.396774722778403</v>
      </c>
      <c r="X34" s="628">
        <f t="shared" si="3"/>
        <v>14.603225277221597</v>
      </c>
    </row>
    <row r="35" spans="2:24" ht="12" customHeight="1" thickBot="1">
      <c r="B35" s="252" t="s">
        <v>57</v>
      </c>
      <c r="C35" s="253">
        <v>42.058060157204721</v>
      </c>
      <c r="D35" s="253">
        <v>57.941939842795279</v>
      </c>
      <c r="E35" s="253">
        <v>48.784307606604393</v>
      </c>
      <c r="F35" s="253">
        <v>51.215692393395607</v>
      </c>
      <c r="G35" s="253">
        <v>54.6</v>
      </c>
      <c r="H35" s="253">
        <f>100-G35</f>
        <v>45.4</v>
      </c>
      <c r="I35" s="253">
        <v>68.2</v>
      </c>
      <c r="J35" s="253">
        <v>31.8</v>
      </c>
      <c r="K35" s="253">
        <v>78.768748161944913</v>
      </c>
      <c r="L35" s="253">
        <f t="shared" si="1"/>
        <v>21.231251838055087</v>
      </c>
      <c r="M35" s="253"/>
      <c r="N35" s="252" t="s">
        <v>57</v>
      </c>
      <c r="O35" s="253">
        <v>78.852022236635705</v>
      </c>
      <c r="P35" s="253">
        <f t="shared" si="2"/>
        <v>21.147977763364295</v>
      </c>
      <c r="Q35" s="253">
        <v>78.454564462332712</v>
      </c>
      <c r="R35" s="253">
        <v>21.545435537667288</v>
      </c>
      <c r="S35" s="253">
        <v>79.707460776739779</v>
      </c>
      <c r="T35" s="253">
        <v>20.292539223260221</v>
      </c>
      <c r="U35" s="253">
        <v>79.126814631930159</v>
      </c>
      <c r="V35" s="253">
        <v>20.873185368069841</v>
      </c>
      <c r="W35" s="627">
        <f>+'2.1'!H36</f>
        <v>78.864802289237375</v>
      </c>
      <c r="X35" s="627">
        <f t="shared" si="3"/>
        <v>21.135197710762625</v>
      </c>
    </row>
    <row r="36" spans="2:24" ht="12" customHeight="1" thickBot="1">
      <c r="B36" s="254" t="s">
        <v>58</v>
      </c>
      <c r="C36" s="255">
        <v>44.970477040057773</v>
      </c>
      <c r="D36" s="255">
        <v>55.029522959942227</v>
      </c>
      <c r="E36" s="255">
        <v>57.978598853842392</v>
      </c>
      <c r="F36" s="255">
        <v>42.021401146157608</v>
      </c>
      <c r="G36" s="255">
        <v>69.3</v>
      </c>
      <c r="H36" s="255">
        <f>100-G36</f>
        <v>30.700000000000003</v>
      </c>
      <c r="I36" s="255">
        <v>84.2</v>
      </c>
      <c r="J36" s="255">
        <v>15.8</v>
      </c>
      <c r="K36" s="255">
        <v>89.067043930850559</v>
      </c>
      <c r="L36" s="255">
        <f t="shared" si="1"/>
        <v>10.932956069149441</v>
      </c>
      <c r="M36" s="253"/>
      <c r="N36" s="254" t="s">
        <v>58</v>
      </c>
      <c r="O36" s="255">
        <v>89.631932852979517</v>
      </c>
      <c r="P36" s="255">
        <f t="shared" si="2"/>
        <v>10.368067147020483</v>
      </c>
      <c r="Q36" s="255">
        <v>89.462338214560873</v>
      </c>
      <c r="R36" s="255">
        <v>10.537661785439127</v>
      </c>
      <c r="S36" s="255">
        <v>90.591857096987937</v>
      </c>
      <c r="T36" s="255">
        <v>9.4081429030120631</v>
      </c>
      <c r="U36" s="255">
        <v>92.182924577058046</v>
      </c>
      <c r="V36" s="255">
        <v>7.8170754229419543</v>
      </c>
      <c r="W36" s="628">
        <f>+'2.1'!H37</f>
        <v>92.556413431712329</v>
      </c>
      <c r="X36" s="628">
        <f t="shared" si="3"/>
        <v>7.443586568287671</v>
      </c>
    </row>
    <row r="37" spans="2:24" ht="15.75" thickBot="1">
      <c r="B37" s="256" t="s">
        <v>4</v>
      </c>
      <c r="C37" s="257">
        <v>61.484955632595565</v>
      </c>
      <c r="D37" s="257">
        <v>38.515044367404435</v>
      </c>
      <c r="E37" s="257">
        <v>72.401762345151994</v>
      </c>
      <c r="F37" s="257">
        <v>27.598237654848006</v>
      </c>
      <c r="G37" s="257">
        <v>76.2</v>
      </c>
      <c r="H37" s="257">
        <f>100-G37</f>
        <v>23.799999999999997</v>
      </c>
      <c r="I37" s="257">
        <v>85.6</v>
      </c>
      <c r="J37" s="257">
        <v>14.4</v>
      </c>
      <c r="K37" s="257">
        <v>89.607415572284239</v>
      </c>
      <c r="L37" s="257">
        <v>10.392584427715761</v>
      </c>
      <c r="M37" s="766"/>
      <c r="N37" s="256" t="s">
        <v>4</v>
      </c>
      <c r="O37" s="257">
        <v>89.902538387153726</v>
      </c>
      <c r="P37" s="257">
        <f>100-O37</f>
        <v>10.097461612846274</v>
      </c>
      <c r="Q37" s="257">
        <v>90.15212876347735</v>
      </c>
      <c r="R37" s="257">
        <v>9.84787123652265</v>
      </c>
      <c r="S37" s="257">
        <v>90.46650978206975</v>
      </c>
      <c r="T37" s="257">
        <v>9.5334902179302503</v>
      </c>
      <c r="U37" s="257">
        <v>90.891059888965401</v>
      </c>
      <c r="V37" s="257">
        <v>9.1089401110345989</v>
      </c>
      <c r="W37" s="629">
        <f>+'2.1'!H38</f>
        <v>90.972137714391536</v>
      </c>
      <c r="X37" s="629">
        <f t="shared" si="3"/>
        <v>9.0278622856084638</v>
      </c>
    </row>
    <row r="38" spans="2:24" ht="21" customHeight="1">
      <c r="B38" s="1143" t="s">
        <v>143</v>
      </c>
      <c r="C38" s="1143"/>
      <c r="D38" s="1143"/>
      <c r="E38" s="1143"/>
      <c r="F38" s="1143"/>
      <c r="G38" s="1143"/>
      <c r="H38" s="1143"/>
      <c r="I38" s="1143"/>
      <c r="J38" s="1143"/>
      <c r="K38" s="1143"/>
      <c r="L38" s="1143"/>
      <c r="M38" s="753"/>
      <c r="N38" s="1143" t="s">
        <v>143</v>
      </c>
      <c r="O38" s="1143"/>
      <c r="P38" s="1143"/>
      <c r="Q38" s="1143"/>
      <c r="R38" s="1143"/>
      <c r="S38" s="1143"/>
      <c r="T38" s="1143"/>
      <c r="U38" s="1143"/>
      <c r="V38" s="1143"/>
      <c r="W38" s="1143"/>
      <c r="X38" s="1143"/>
    </row>
  </sheetData>
  <sheetProtection algorithmName="SHA-512" hashValue="fF1eHpWG7qxczmS9O7ojxSQg1XmEzAKYbZr4MHbL6UNwc2xj7DYEwPTbDeHcrZsgH9ku1OjATaiW1+7SMw4cTQ==" saltValue="xdK669AbmyW4e/+DQsD+PA==" spinCount="100000" sheet="1" objects="1" scenarios="1"/>
  <mergeCells count="16">
    <mergeCell ref="B38:L38"/>
    <mergeCell ref="N38:X38"/>
    <mergeCell ref="B2:L2"/>
    <mergeCell ref="N2:X2"/>
    <mergeCell ref="B3:B4"/>
    <mergeCell ref="C3:D3"/>
    <mergeCell ref="E3:F3"/>
    <mergeCell ref="G3:H3"/>
    <mergeCell ref="I3:J3"/>
    <mergeCell ref="K3:L3"/>
    <mergeCell ref="O3:P3"/>
    <mergeCell ref="Q3:R3"/>
    <mergeCell ref="S3:T3"/>
    <mergeCell ref="W3:X3"/>
    <mergeCell ref="U3:V3"/>
    <mergeCell ref="N3:N4"/>
  </mergeCells>
  <pageMargins left="0.70866141732283472" right="0.70866141732283472" top="0.74803149606299213" bottom="0.74803149606299213" header="0.31496062992125984" footer="0.31496062992125984"/>
  <pageSetup paperSize="125" scale="8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H11"/>
  <sheetViews>
    <sheetView workbookViewId="0"/>
  </sheetViews>
  <sheetFormatPr baseColWidth="10" defaultRowHeight="15"/>
  <cols>
    <col min="1" max="1" width="2.7109375" customWidth="1"/>
    <col min="9" max="9" width="4.85546875" customWidth="1"/>
  </cols>
  <sheetData>
    <row r="1" spans="2:8" ht="15.75" thickBot="1"/>
    <row r="2" spans="2:8" ht="27.75" customHeight="1" thickBot="1">
      <c r="B2" s="1117" t="s">
        <v>540</v>
      </c>
      <c r="C2" s="1118"/>
      <c r="D2" s="1118"/>
      <c r="E2" s="1118"/>
      <c r="F2" s="1118"/>
      <c r="G2" s="1118"/>
      <c r="H2" s="1177"/>
    </row>
    <row r="3" spans="2:8" ht="19.5" customHeight="1" thickBot="1">
      <c r="B3" s="1178" t="s">
        <v>0</v>
      </c>
      <c r="C3" s="1180" t="s">
        <v>117</v>
      </c>
      <c r="D3" s="1181"/>
      <c r="E3" s="1180" t="s">
        <v>91</v>
      </c>
      <c r="F3" s="1181"/>
      <c r="G3" s="1180" t="s">
        <v>92</v>
      </c>
      <c r="H3" s="1181"/>
    </row>
    <row r="4" spans="2:8" ht="19.5" customHeight="1" thickBot="1">
      <c r="B4" s="1179"/>
      <c r="C4" s="259" t="s">
        <v>147</v>
      </c>
      <c r="D4" s="259" t="s">
        <v>148</v>
      </c>
      <c r="E4" s="259" t="s">
        <v>147</v>
      </c>
      <c r="F4" s="259" t="s">
        <v>149</v>
      </c>
      <c r="G4" s="259" t="s">
        <v>147</v>
      </c>
      <c r="H4" s="259" t="s">
        <v>149</v>
      </c>
    </row>
    <row r="5" spans="2:8" ht="19.5" customHeight="1" thickBot="1">
      <c r="B5" s="260">
        <v>2013</v>
      </c>
      <c r="C5" s="261">
        <v>92.3</v>
      </c>
      <c r="D5" s="261">
        <v>92.3</v>
      </c>
      <c r="E5" s="261">
        <v>95.7</v>
      </c>
      <c r="F5" s="261">
        <v>95.4</v>
      </c>
      <c r="G5" s="261">
        <v>80.8</v>
      </c>
      <c r="H5" s="261">
        <v>81.599999999999994</v>
      </c>
    </row>
    <row r="6" spans="2:8" ht="19.5" customHeight="1" thickBot="1">
      <c r="B6" s="262">
        <v>2014</v>
      </c>
      <c r="C6" s="263">
        <v>92.7</v>
      </c>
      <c r="D6" s="263">
        <f>'2.2'!G14</f>
        <v>92.362467866253382</v>
      </c>
      <c r="E6" s="263">
        <v>95.8</v>
      </c>
      <c r="F6" s="263">
        <f>'2.3'!G14</f>
        <v>95.110329703352662</v>
      </c>
      <c r="G6" s="263">
        <v>81.7</v>
      </c>
      <c r="H6" s="263">
        <f>'2.4'!G14</f>
        <v>82.914801686723123</v>
      </c>
    </row>
    <row r="7" spans="2:8" ht="19.5" customHeight="1" thickBot="1">
      <c r="B7" s="260">
        <v>2015</v>
      </c>
      <c r="C7" s="261">
        <v>93</v>
      </c>
      <c r="D7" s="261"/>
      <c r="E7" s="261">
        <v>96</v>
      </c>
      <c r="F7" s="261"/>
      <c r="G7" s="261">
        <v>82.5</v>
      </c>
      <c r="H7" s="261"/>
    </row>
    <row r="8" spans="2:8" ht="19.5" customHeight="1" thickBot="1">
      <c r="B8" s="262">
        <v>2016</v>
      </c>
      <c r="C8" s="263">
        <v>93.3</v>
      </c>
      <c r="D8" s="263"/>
      <c r="E8" s="263">
        <v>96.2</v>
      </c>
      <c r="F8" s="263"/>
      <c r="G8" s="263">
        <v>83.3</v>
      </c>
      <c r="H8" s="263"/>
    </row>
    <row r="9" spans="2:8" ht="19.5" customHeight="1" thickBot="1">
      <c r="B9" s="260">
        <v>2017</v>
      </c>
      <c r="C9" s="261">
        <v>93.7</v>
      </c>
      <c r="D9" s="261"/>
      <c r="E9" s="261">
        <v>96.3</v>
      </c>
      <c r="F9" s="261"/>
      <c r="G9" s="261">
        <v>84.3</v>
      </c>
      <c r="H9" s="261"/>
    </row>
    <row r="10" spans="2:8" ht="19.5" customHeight="1" thickBot="1">
      <c r="B10" s="262">
        <v>2018</v>
      </c>
      <c r="C10" s="263">
        <v>94</v>
      </c>
      <c r="D10" s="263"/>
      <c r="E10" s="263">
        <v>96.5</v>
      </c>
      <c r="F10" s="263"/>
      <c r="G10" s="263">
        <v>85</v>
      </c>
      <c r="H10" s="263"/>
    </row>
    <row r="11" spans="2:8">
      <c r="B11" s="1176" t="s">
        <v>150</v>
      </c>
      <c r="C11" s="1176"/>
      <c r="D11" s="1176"/>
      <c r="E11" s="1176"/>
      <c r="F11" s="1176"/>
      <c r="G11" s="1176"/>
      <c r="H11" s="1176"/>
    </row>
  </sheetData>
  <sheetProtection algorithmName="SHA-512" hashValue="IK489bTW2U/DGzSa8mxemBkkz4dnISUpamhsArOBiz0rIHht0oIvwx0iTvE9z5iU3LxReowEriDW6WWFYb0wRA==" saltValue="q29/Q5wbHdC0hLiRDsEwHQ==" spinCount="100000" sheet="1" objects="1" scenarios="1"/>
  <mergeCells count="6">
    <mergeCell ref="B11:H11"/>
    <mergeCell ref="B2:H2"/>
    <mergeCell ref="B3:B4"/>
    <mergeCell ref="C3:D3"/>
    <mergeCell ref="E3:F3"/>
    <mergeCell ref="G3:H3"/>
  </mergeCells>
  <pageMargins left="0.7" right="0.7" top="0.75" bottom="0.75" header="0.3" footer="0.3"/>
  <pageSetup paperSize="125" orientation="portrait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H11"/>
  <sheetViews>
    <sheetView zoomScaleNormal="100" workbookViewId="0"/>
  </sheetViews>
  <sheetFormatPr baseColWidth="10" defaultRowHeight="15"/>
  <cols>
    <col min="1" max="1" width="2.7109375" customWidth="1"/>
    <col min="2" max="8" width="12.7109375" customWidth="1"/>
    <col min="9" max="9" width="5.140625" customWidth="1"/>
  </cols>
  <sheetData>
    <row r="1" spans="2:8" ht="15.75" thickBot="1"/>
    <row r="2" spans="2:8" ht="24" customHeight="1" thickBot="1">
      <c r="B2" s="1117" t="s">
        <v>541</v>
      </c>
      <c r="C2" s="1118"/>
      <c r="D2" s="1118"/>
      <c r="E2" s="1118"/>
      <c r="F2" s="1118"/>
      <c r="G2" s="1118"/>
      <c r="H2" s="1177"/>
    </row>
    <row r="3" spans="2:8" ht="19.5" customHeight="1" thickBot="1">
      <c r="B3" s="1183" t="s">
        <v>0</v>
      </c>
      <c r="C3" s="1185" t="s">
        <v>117</v>
      </c>
      <c r="D3" s="1186"/>
      <c r="E3" s="1185" t="s">
        <v>91</v>
      </c>
      <c r="F3" s="1186"/>
      <c r="G3" s="1185" t="s">
        <v>92</v>
      </c>
      <c r="H3" s="1186"/>
    </row>
    <row r="4" spans="2:8" ht="19.5" customHeight="1" thickBot="1">
      <c r="B4" s="1184"/>
      <c r="C4" s="326" t="s">
        <v>147</v>
      </c>
      <c r="D4" s="326" t="s">
        <v>149</v>
      </c>
      <c r="E4" s="326" t="s">
        <v>147</v>
      </c>
      <c r="F4" s="326" t="s">
        <v>149</v>
      </c>
      <c r="G4" s="326" t="s">
        <v>152</v>
      </c>
      <c r="H4" s="326" t="s">
        <v>149</v>
      </c>
    </row>
    <row r="5" spans="2:8" ht="19.5" customHeight="1" thickBot="1">
      <c r="B5" s="260">
        <v>2013</v>
      </c>
      <c r="C5" s="261">
        <v>90.9</v>
      </c>
      <c r="D5" s="261">
        <v>90.9</v>
      </c>
      <c r="E5" s="261">
        <v>96.4</v>
      </c>
      <c r="F5" s="261">
        <v>96.7</v>
      </c>
      <c r="G5" s="261">
        <v>72.5</v>
      </c>
      <c r="H5" s="261">
        <v>71.2</v>
      </c>
    </row>
    <row r="6" spans="2:8" ht="19.5" customHeight="1" thickBot="1">
      <c r="B6" s="327">
        <v>2014</v>
      </c>
      <c r="C6" s="328">
        <v>91.4</v>
      </c>
      <c r="D6" s="328">
        <f>'2.6'!G14</f>
        <v>90.97213771439155</v>
      </c>
      <c r="E6" s="328">
        <v>96.4</v>
      </c>
      <c r="F6" s="328">
        <f>'2.7'!G14</f>
        <v>96.270974698380058</v>
      </c>
      <c r="G6" s="328">
        <v>74</v>
      </c>
      <c r="H6" s="328">
        <f>'2.8'!G14</f>
        <v>72.753738852926503</v>
      </c>
    </row>
    <row r="7" spans="2:8" ht="19.5" customHeight="1" thickBot="1">
      <c r="B7" s="260">
        <v>2015</v>
      </c>
      <c r="C7" s="261">
        <v>91.8</v>
      </c>
      <c r="D7" s="261"/>
      <c r="E7" s="261">
        <v>96.5</v>
      </c>
      <c r="F7" s="261"/>
      <c r="G7" s="261">
        <v>75.5</v>
      </c>
      <c r="H7" s="261"/>
    </row>
    <row r="8" spans="2:8" ht="19.5" customHeight="1" thickBot="1">
      <c r="B8" s="327">
        <v>2016</v>
      </c>
      <c r="C8" s="328">
        <v>92.2</v>
      </c>
      <c r="D8" s="328"/>
      <c r="E8" s="328">
        <v>96.5</v>
      </c>
      <c r="F8" s="328"/>
      <c r="G8" s="328">
        <v>77</v>
      </c>
      <c r="H8" s="328"/>
    </row>
    <row r="9" spans="2:8" ht="19.5" customHeight="1" thickBot="1">
      <c r="B9" s="260">
        <v>2017</v>
      </c>
      <c r="C9" s="261">
        <v>92.6</v>
      </c>
      <c r="D9" s="261"/>
      <c r="E9" s="261">
        <v>96.6</v>
      </c>
      <c r="F9" s="261"/>
      <c r="G9" s="261">
        <v>78.5</v>
      </c>
      <c r="H9" s="261"/>
    </row>
    <row r="10" spans="2:8" ht="19.5" customHeight="1" thickBot="1">
      <c r="B10" s="327">
        <v>2018</v>
      </c>
      <c r="C10" s="328">
        <v>93</v>
      </c>
      <c r="D10" s="328"/>
      <c r="E10" s="328">
        <v>96.6</v>
      </c>
      <c r="F10" s="328"/>
      <c r="G10" s="328">
        <v>80</v>
      </c>
      <c r="H10" s="328"/>
    </row>
    <row r="11" spans="2:8" ht="19.5" customHeight="1">
      <c r="B11" s="1182" t="s">
        <v>150</v>
      </c>
      <c r="C11" s="1182"/>
      <c r="D11" s="1182"/>
      <c r="E11" s="1182"/>
      <c r="F11" s="1182"/>
      <c r="G11" s="1182"/>
      <c r="H11" s="1182"/>
    </row>
  </sheetData>
  <sheetProtection algorithmName="SHA-512" hashValue="O+xM+W3urNiMvvbXeCYTET6lS60LM779Zo00LgiBVYh1rpovozifaaq/Hgz+VSCtwicNMaw2TtNTxhTnCkv3IQ==" saltValue="yt1eN/bfEi2RZpVJKvkRfw==" spinCount="100000" sheet="1" objects="1" scenarios="1"/>
  <mergeCells count="6">
    <mergeCell ref="B11:H11"/>
    <mergeCell ref="B2:H2"/>
    <mergeCell ref="B3:B4"/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125" scale="94" orientation="portrait" horizontalDpi="1200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U23"/>
  <sheetViews>
    <sheetView showGridLines="0" showZeros="0" zoomScaleNormal="100" workbookViewId="0"/>
  </sheetViews>
  <sheetFormatPr baseColWidth="10" defaultRowHeight="12.75"/>
  <cols>
    <col min="1" max="1" width="2.7109375" style="275" customWidth="1"/>
    <col min="2" max="8" width="13.7109375" style="275" customWidth="1"/>
    <col min="9" max="9" width="2.7109375" style="275" customWidth="1"/>
    <col min="10" max="16384" width="11.42578125" style="275"/>
  </cols>
  <sheetData>
    <row r="1" spans="1:21">
      <c r="A1" s="258"/>
      <c r="I1" s="258"/>
    </row>
    <row r="2" spans="1:21" ht="25.5" customHeight="1">
      <c r="A2" s="276"/>
      <c r="B2" s="1158" t="s">
        <v>542</v>
      </c>
      <c r="C2" s="1158"/>
      <c r="D2" s="1158"/>
      <c r="E2" s="1158"/>
      <c r="F2" s="1158"/>
      <c r="G2" s="1158"/>
      <c r="H2" s="1189"/>
      <c r="I2" s="258"/>
    </row>
    <row r="3" spans="1:21" ht="18.75" customHeight="1">
      <c r="A3" s="258"/>
      <c r="B3" s="277"/>
      <c r="C3" s="278"/>
      <c r="D3" s="278"/>
      <c r="E3" s="278"/>
      <c r="F3" s="278"/>
      <c r="G3" s="278"/>
      <c r="H3" s="279"/>
      <c r="I3" s="258"/>
    </row>
    <row r="4" spans="1:21" ht="18.75" customHeight="1">
      <c r="A4" s="258"/>
      <c r="B4" s="280"/>
      <c r="C4" s="281"/>
      <c r="D4" s="281"/>
      <c r="E4" s="281"/>
      <c r="F4" s="281"/>
      <c r="G4" s="281"/>
      <c r="H4" s="282"/>
      <c r="I4" s="258"/>
    </row>
    <row r="5" spans="1:21" ht="18.75" customHeight="1">
      <c r="A5" s="258"/>
      <c r="B5" s="280"/>
      <c r="C5" s="281"/>
      <c r="D5" s="281"/>
      <c r="E5" s="281"/>
      <c r="F5" s="281"/>
      <c r="G5" s="281"/>
      <c r="H5" s="282"/>
      <c r="I5" s="258"/>
      <c r="O5" s="1029"/>
      <c r="P5" s="1029"/>
      <c r="Q5" s="1029"/>
      <c r="R5" s="1029"/>
      <c r="S5" s="1029"/>
      <c r="T5" s="1029"/>
      <c r="U5" s="1029"/>
    </row>
    <row r="6" spans="1:21" ht="18.75" customHeight="1">
      <c r="A6" s="258"/>
      <c r="B6" s="280"/>
      <c r="C6" s="281"/>
      <c r="D6" s="281"/>
      <c r="E6" s="281"/>
      <c r="F6" s="281"/>
      <c r="G6" s="281"/>
      <c r="H6" s="282"/>
      <c r="I6" s="258"/>
      <c r="O6" s="1190"/>
      <c r="P6" s="1190"/>
      <c r="Q6" s="1190"/>
      <c r="R6" s="1190"/>
      <c r="S6" s="1190"/>
      <c r="T6" s="1190"/>
      <c r="U6" s="1191"/>
    </row>
    <row r="7" spans="1:21" ht="18.75" customHeight="1">
      <c r="A7" s="258"/>
      <c r="B7" s="280"/>
      <c r="C7" s="281"/>
      <c r="D7" s="281"/>
      <c r="E7" s="281"/>
      <c r="F7" s="281"/>
      <c r="G7" s="281"/>
      <c r="H7" s="282"/>
      <c r="I7" s="258"/>
      <c r="O7" s="1192" t="s">
        <v>0</v>
      </c>
      <c r="P7" s="1192" t="s">
        <v>117</v>
      </c>
      <c r="Q7" s="1192"/>
      <c r="R7" s="1192" t="s">
        <v>91</v>
      </c>
      <c r="S7" s="1192"/>
      <c r="T7" s="1192" t="s">
        <v>92</v>
      </c>
      <c r="U7" s="1192"/>
    </row>
    <row r="8" spans="1:21" ht="18.75" customHeight="1">
      <c r="A8" s="258"/>
      <c r="B8" s="280"/>
      <c r="C8" s="281"/>
      <c r="D8" s="281"/>
      <c r="E8" s="281"/>
      <c r="F8" s="281"/>
      <c r="G8" s="281"/>
      <c r="H8" s="282"/>
      <c r="I8" s="258"/>
      <c r="O8" s="1192"/>
      <c r="P8" s="1030" t="s">
        <v>147</v>
      </c>
      <c r="Q8" s="1030" t="s">
        <v>148</v>
      </c>
      <c r="R8" s="1030" t="s">
        <v>147</v>
      </c>
      <c r="S8" s="1030" t="s">
        <v>149</v>
      </c>
      <c r="T8" s="1030" t="s">
        <v>147</v>
      </c>
      <c r="U8" s="1030" t="s">
        <v>149</v>
      </c>
    </row>
    <row r="9" spans="1:21" ht="18.75" customHeight="1">
      <c r="A9" s="258"/>
      <c r="B9" s="280"/>
      <c r="C9" s="281"/>
      <c r="D9" s="281"/>
      <c r="E9" s="281"/>
      <c r="F9" s="281"/>
      <c r="G9" s="281"/>
      <c r="H9" s="282"/>
      <c r="I9" s="258"/>
      <c r="O9" s="1030">
        <v>2013</v>
      </c>
      <c r="P9" s="1031">
        <f>'2.10'!C5</f>
        <v>92.3</v>
      </c>
      <c r="Q9" s="1031">
        <f>'2.10'!D5</f>
        <v>92.3</v>
      </c>
      <c r="R9" s="1031">
        <f>'2.10'!E5</f>
        <v>95.7</v>
      </c>
      <c r="S9" s="1031">
        <f>'2.10'!F5</f>
        <v>95.4</v>
      </c>
      <c r="T9" s="1031">
        <f>'2.10'!G5</f>
        <v>80.8</v>
      </c>
      <c r="U9" s="1031">
        <f>'2.10'!H5</f>
        <v>81.599999999999994</v>
      </c>
    </row>
    <row r="10" spans="1:21" ht="18.75" customHeight="1">
      <c r="A10" s="258"/>
      <c r="B10" s="280"/>
      <c r="C10" s="281"/>
      <c r="D10" s="281"/>
      <c r="E10" s="281"/>
      <c r="F10" s="281"/>
      <c r="G10" s="281"/>
      <c r="H10" s="282"/>
      <c r="I10" s="258"/>
      <c r="O10" s="1030">
        <v>2014</v>
      </c>
      <c r="P10" s="1031">
        <f>'2.10'!C6</f>
        <v>92.7</v>
      </c>
      <c r="Q10" s="1031">
        <f>'2.10'!D6</f>
        <v>92.362467866253382</v>
      </c>
      <c r="R10" s="1031">
        <f>'2.10'!E6</f>
        <v>95.8</v>
      </c>
      <c r="S10" s="1031">
        <f>'2.10'!F6</f>
        <v>95.110329703352662</v>
      </c>
      <c r="T10" s="1031">
        <f>'2.10'!G6</f>
        <v>81.7</v>
      </c>
      <c r="U10" s="1031">
        <f>'2.10'!H6</f>
        <v>82.914801686723123</v>
      </c>
    </row>
    <row r="11" spans="1:21" ht="18.75" customHeight="1">
      <c r="A11" s="258"/>
      <c r="B11" s="280"/>
      <c r="C11" s="281"/>
      <c r="D11" s="281"/>
      <c r="E11" s="281"/>
      <c r="F11" s="281"/>
      <c r="G11" s="281"/>
      <c r="H11" s="282"/>
      <c r="I11" s="258"/>
      <c r="O11" s="1030">
        <v>2015</v>
      </c>
      <c r="P11" s="1031">
        <f>'2.10'!C7</f>
        <v>93</v>
      </c>
      <c r="Q11" s="1031">
        <f>'2.10'!D7</f>
        <v>0</v>
      </c>
      <c r="R11" s="1031">
        <f>'2.10'!E7</f>
        <v>96</v>
      </c>
      <c r="S11" s="1031">
        <f>'2.10'!F7</f>
        <v>0</v>
      </c>
      <c r="T11" s="1031">
        <f>'2.10'!G7</f>
        <v>82.5</v>
      </c>
      <c r="U11" s="1031">
        <f>'2.10'!D7</f>
        <v>0</v>
      </c>
    </row>
    <row r="12" spans="1:21" ht="18.75" customHeight="1">
      <c r="A12" s="258"/>
      <c r="B12" s="280"/>
      <c r="C12" s="281"/>
      <c r="D12" s="281"/>
      <c r="E12" s="281"/>
      <c r="F12" s="281"/>
      <c r="G12" s="281"/>
      <c r="H12" s="282"/>
      <c r="I12" s="258"/>
      <c r="O12" s="1030">
        <v>2016</v>
      </c>
      <c r="P12" s="1031">
        <f>'2.10'!C8</f>
        <v>93.3</v>
      </c>
      <c r="Q12" s="1031">
        <f>'2.10'!D8</f>
        <v>0</v>
      </c>
      <c r="R12" s="1031">
        <f>'2.10'!E8</f>
        <v>96.2</v>
      </c>
      <c r="S12" s="1031">
        <f>'2.10'!F8</f>
        <v>0</v>
      </c>
      <c r="T12" s="1031">
        <f>'2.10'!G8</f>
        <v>83.3</v>
      </c>
      <c r="U12" s="1031">
        <f>'2.10'!D8</f>
        <v>0</v>
      </c>
    </row>
    <row r="13" spans="1:21" ht="18.75" customHeight="1">
      <c r="A13" s="258"/>
      <c r="B13" s="280"/>
      <c r="C13" s="281"/>
      <c r="D13" s="281"/>
      <c r="E13" s="281"/>
      <c r="F13" s="281"/>
      <c r="G13" s="281"/>
      <c r="H13" s="282"/>
      <c r="I13" s="258"/>
      <c r="O13" s="1030">
        <v>2017</v>
      </c>
      <c r="P13" s="1031">
        <f>'2.10'!C9</f>
        <v>93.7</v>
      </c>
      <c r="Q13" s="1031">
        <f>'2.10'!D9</f>
        <v>0</v>
      </c>
      <c r="R13" s="1031">
        <f>'2.10'!E9</f>
        <v>96.3</v>
      </c>
      <c r="S13" s="1031">
        <f>'2.10'!F9</f>
        <v>0</v>
      </c>
      <c r="T13" s="1031">
        <f>'2.10'!G9</f>
        <v>84.3</v>
      </c>
      <c r="U13" s="1031">
        <f>'2.10'!D9</f>
        <v>0</v>
      </c>
    </row>
    <row r="14" spans="1:21" ht="18.75" customHeight="1">
      <c r="A14" s="258"/>
      <c r="B14" s="280"/>
      <c r="C14" s="281"/>
      <c r="D14" s="281"/>
      <c r="E14" s="281"/>
      <c r="F14" s="281"/>
      <c r="G14" s="281"/>
      <c r="H14" s="282"/>
      <c r="I14" s="258"/>
      <c r="O14" s="1030">
        <v>2018</v>
      </c>
      <c r="P14" s="1031">
        <f>'2.10'!C10</f>
        <v>94</v>
      </c>
      <c r="Q14" s="1031">
        <f>'2.10'!D10</f>
        <v>0</v>
      </c>
      <c r="R14" s="1031">
        <f>'2.10'!E10</f>
        <v>96.5</v>
      </c>
      <c r="S14" s="1031">
        <f>'2.10'!F10</f>
        <v>0</v>
      </c>
      <c r="T14" s="1031">
        <f>'2.10'!G10</f>
        <v>85</v>
      </c>
      <c r="U14" s="1031">
        <f>'2.10'!D10</f>
        <v>0</v>
      </c>
    </row>
    <row r="15" spans="1:21" ht="18.75" customHeight="1">
      <c r="A15" s="258"/>
      <c r="B15" s="280"/>
      <c r="C15" s="281"/>
      <c r="D15" s="281"/>
      <c r="E15" s="281"/>
      <c r="F15" s="281"/>
      <c r="G15" s="281"/>
      <c r="H15" s="282"/>
      <c r="I15" s="258"/>
      <c r="O15" s="1187" t="s">
        <v>151</v>
      </c>
      <c r="P15" s="1187"/>
      <c r="Q15" s="1187"/>
      <c r="R15" s="1187"/>
      <c r="S15" s="1187"/>
      <c r="T15" s="1187"/>
      <c r="U15" s="1187"/>
    </row>
    <row r="16" spans="1:21" ht="18.75" customHeight="1">
      <c r="A16" s="258"/>
      <c r="B16" s="280"/>
      <c r="C16" s="281"/>
      <c r="D16" s="281"/>
      <c r="E16" s="281"/>
      <c r="F16" s="281"/>
      <c r="G16" s="281"/>
      <c r="H16" s="282"/>
      <c r="I16" s="258"/>
      <c r="O16" s="1029"/>
      <c r="P16" s="1029"/>
      <c r="Q16" s="1029"/>
      <c r="R16" s="1029"/>
      <c r="S16" s="1029"/>
      <c r="T16" s="1029"/>
      <c r="U16" s="1029"/>
    </row>
    <row r="17" spans="1:21" ht="18.75" customHeight="1">
      <c r="A17" s="258"/>
      <c r="B17" s="280"/>
      <c r="C17" s="281"/>
      <c r="D17" s="281"/>
      <c r="E17" s="281"/>
      <c r="F17" s="281"/>
      <c r="G17" s="281"/>
      <c r="H17" s="282"/>
      <c r="I17" s="258"/>
      <c r="O17" s="1029"/>
      <c r="P17" s="1029"/>
      <c r="Q17" s="1029"/>
      <c r="R17" s="1029"/>
      <c r="S17" s="1029"/>
      <c r="T17" s="1029"/>
      <c r="U17" s="1029"/>
    </row>
    <row r="18" spans="1:21" ht="18.75" customHeight="1">
      <c r="A18" s="258"/>
      <c r="B18" s="280"/>
      <c r="C18" s="281"/>
      <c r="D18" s="281"/>
      <c r="E18" s="281"/>
      <c r="F18" s="281"/>
      <c r="G18" s="281"/>
      <c r="H18" s="282"/>
      <c r="I18" s="258"/>
      <c r="O18" s="1032"/>
      <c r="P18" s="1032"/>
      <c r="Q18" s="1032"/>
      <c r="R18" s="1032"/>
      <c r="S18" s="1032"/>
      <c r="T18" s="1032"/>
      <c r="U18" s="1032"/>
    </row>
    <row r="19" spans="1:21" ht="18.75" customHeight="1">
      <c r="A19" s="258"/>
      <c r="B19" s="280"/>
      <c r="C19" s="281"/>
      <c r="D19" s="281"/>
      <c r="E19" s="281"/>
      <c r="F19" s="281"/>
      <c r="G19" s="281"/>
      <c r="H19" s="282"/>
      <c r="I19" s="258"/>
      <c r="O19" s="1033"/>
      <c r="P19" s="1033"/>
      <c r="Q19" s="1033"/>
      <c r="R19" s="1033"/>
      <c r="S19" s="1033"/>
      <c r="T19" s="1033"/>
      <c r="U19" s="1033"/>
    </row>
    <row r="20" spans="1:21" ht="18.75" customHeight="1">
      <c r="A20" s="258"/>
      <c r="B20" s="283"/>
      <c r="C20" s="284"/>
      <c r="D20" s="284"/>
      <c r="E20" s="284"/>
      <c r="F20" s="284"/>
      <c r="G20" s="284"/>
      <c r="H20" s="285"/>
      <c r="I20" s="258"/>
      <c r="O20" s="1033"/>
      <c r="P20" s="1033"/>
      <c r="Q20" s="1033"/>
      <c r="R20" s="1033"/>
      <c r="S20" s="1033"/>
      <c r="T20" s="1033"/>
      <c r="U20" s="1033"/>
    </row>
    <row r="21" spans="1:21">
      <c r="A21" s="258"/>
      <c r="B21" s="1188" t="s">
        <v>151</v>
      </c>
      <c r="C21" s="1188"/>
      <c r="D21" s="1188"/>
      <c r="E21" s="1188"/>
      <c r="F21" s="1188"/>
      <c r="G21" s="1188"/>
      <c r="H21" s="1188"/>
      <c r="I21" s="258"/>
      <c r="O21" s="1033"/>
      <c r="P21" s="1033"/>
      <c r="Q21" s="1033"/>
      <c r="R21" s="1033"/>
      <c r="S21" s="1033"/>
      <c r="T21" s="1033"/>
      <c r="U21" s="1033"/>
    </row>
    <row r="22" spans="1:21">
      <c r="A22" s="258"/>
      <c r="B22" s="258"/>
      <c r="C22" s="258"/>
      <c r="D22" s="258"/>
      <c r="E22" s="258"/>
      <c r="F22" s="258"/>
      <c r="G22" s="258"/>
      <c r="H22" s="258"/>
      <c r="I22" s="258"/>
      <c r="O22" s="1033"/>
      <c r="P22" s="1033"/>
      <c r="Q22" s="1033"/>
      <c r="R22" s="1033"/>
      <c r="S22" s="1033"/>
      <c r="T22" s="1033"/>
      <c r="U22" s="1033"/>
    </row>
    <row r="23" spans="1:21">
      <c r="O23" s="1033"/>
      <c r="P23" s="1033"/>
      <c r="Q23" s="1033"/>
      <c r="R23" s="1033"/>
      <c r="S23" s="1033"/>
      <c r="T23" s="1033"/>
      <c r="U23" s="1033"/>
    </row>
  </sheetData>
  <sheetProtection algorithmName="SHA-512" hashValue="6AOUoAPo+BmTf9HKYXRzSCNipVXNnlByUN75nrq7pBDnIjR3V4fv/fXwOauIpcogaqVa+fBFQSQlREcDeysulA==" saltValue="gfwoK98psRzIkU3o6eQerA==" spinCount="100000" sheet="1" objects="1" scenarios="1"/>
  <mergeCells count="8">
    <mergeCell ref="O15:U15"/>
    <mergeCell ref="B21:H21"/>
    <mergeCell ref="B2:H2"/>
    <mergeCell ref="O6:U6"/>
    <mergeCell ref="O7:O8"/>
    <mergeCell ref="P7:Q7"/>
    <mergeCell ref="R7:S7"/>
    <mergeCell ref="T7:U7"/>
  </mergeCells>
  <printOptions horizontalCentered="1"/>
  <pageMargins left="0.19685039370078741" right="0.19685039370078741" top="0.59055118110236227" bottom="0.59055118110236227" header="0.39370078740157483" footer="0.39370078740157483"/>
  <pageSetup paperSize="125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2:U21"/>
  <sheetViews>
    <sheetView showGridLines="0" zoomScaleNormal="100" workbookViewId="0"/>
  </sheetViews>
  <sheetFormatPr baseColWidth="10" defaultRowHeight="15"/>
  <cols>
    <col min="1" max="1" width="6.42578125" customWidth="1"/>
    <col min="2" max="8" width="13.7109375" style="275" customWidth="1"/>
    <col min="9" max="9" width="8.42578125" customWidth="1"/>
  </cols>
  <sheetData>
    <row r="2" spans="1:21" s="275" customFormat="1" ht="25.5" customHeight="1">
      <c r="A2" s="276"/>
      <c r="B2" s="1158" t="s">
        <v>669</v>
      </c>
      <c r="C2" s="1158"/>
      <c r="D2" s="1158"/>
      <c r="E2" s="1158"/>
      <c r="F2" s="1158"/>
      <c r="G2" s="1158"/>
      <c r="H2" s="1189"/>
      <c r="I2" s="258"/>
    </row>
    <row r="3" spans="1:21" s="275" customFormat="1" ht="18.75" customHeight="1">
      <c r="A3" s="258"/>
      <c r="B3" s="277"/>
      <c r="C3" s="278"/>
      <c r="D3" s="278"/>
      <c r="E3" s="278"/>
      <c r="F3" s="278"/>
      <c r="G3" s="278"/>
      <c r="H3" s="279"/>
      <c r="I3" s="258"/>
      <c r="N3" s="1033"/>
      <c r="O3" s="1033"/>
      <c r="P3" s="1033"/>
      <c r="Q3" s="1033"/>
      <c r="R3" s="1033"/>
      <c r="S3" s="1033"/>
      <c r="T3" s="1033"/>
      <c r="U3" s="1033"/>
    </row>
    <row r="4" spans="1:21" s="275" customFormat="1" ht="18.75" customHeight="1">
      <c r="A4" s="258"/>
      <c r="B4" s="280"/>
      <c r="C4" s="281"/>
      <c r="D4" s="281"/>
      <c r="E4" s="281"/>
      <c r="F4" s="281"/>
      <c r="G4" s="281"/>
      <c r="H4" s="282"/>
      <c r="I4" s="258"/>
      <c r="N4" s="1033"/>
      <c r="O4" s="1033"/>
      <c r="P4" s="1033"/>
      <c r="Q4" s="1033"/>
      <c r="R4" s="1033"/>
      <c r="S4" s="1033"/>
      <c r="T4" s="1033"/>
      <c r="U4" s="1033"/>
    </row>
    <row r="5" spans="1:21" s="275" customFormat="1" ht="18.75" customHeight="1">
      <c r="A5" s="258"/>
      <c r="B5" s="280"/>
      <c r="C5" s="281"/>
      <c r="D5" s="281"/>
      <c r="E5" s="281"/>
      <c r="F5" s="281"/>
      <c r="G5" s="281"/>
      <c r="H5" s="282"/>
      <c r="I5" s="258"/>
      <c r="N5" s="1033"/>
      <c r="O5" s="1029"/>
      <c r="P5" s="1029"/>
      <c r="Q5" s="1029"/>
      <c r="R5" s="1029"/>
      <c r="S5" s="1029"/>
      <c r="T5" s="1029"/>
      <c r="U5" s="1029"/>
    </row>
    <row r="6" spans="1:21" s="275" customFormat="1" ht="18.75" customHeight="1">
      <c r="A6" s="258"/>
      <c r="B6" s="280"/>
      <c r="C6" s="281"/>
      <c r="D6" s="281"/>
      <c r="E6" s="281"/>
      <c r="F6" s="281"/>
      <c r="G6" s="281"/>
      <c r="H6" s="282"/>
      <c r="I6" s="258"/>
      <c r="N6" s="1033"/>
      <c r="O6" s="1190" t="s">
        <v>0</v>
      </c>
      <c r="P6" s="1190" t="s">
        <v>117</v>
      </c>
      <c r="Q6" s="1190"/>
      <c r="R6" s="1190" t="s">
        <v>91</v>
      </c>
      <c r="S6" s="1190"/>
      <c r="T6" s="1190" t="s">
        <v>92</v>
      </c>
      <c r="U6" s="1191"/>
    </row>
    <row r="7" spans="1:21" s="275" customFormat="1" ht="18.75" customHeight="1">
      <c r="A7" s="258"/>
      <c r="B7" s="280"/>
      <c r="C7" s="281"/>
      <c r="D7" s="281"/>
      <c r="E7" s="281"/>
      <c r="F7" s="281"/>
      <c r="G7" s="281"/>
      <c r="H7" s="282"/>
      <c r="I7" s="258"/>
      <c r="N7" s="1033"/>
      <c r="O7" s="1192"/>
      <c r="P7" s="1192" t="s">
        <v>147</v>
      </c>
      <c r="Q7" s="1192" t="s">
        <v>149</v>
      </c>
      <c r="R7" s="1192" t="s">
        <v>147</v>
      </c>
      <c r="S7" s="1192" t="s">
        <v>149</v>
      </c>
      <c r="T7" s="1192" t="s">
        <v>152</v>
      </c>
      <c r="U7" s="1192" t="s">
        <v>149</v>
      </c>
    </row>
    <row r="8" spans="1:21" s="275" customFormat="1" ht="18.75" customHeight="1">
      <c r="A8" s="258"/>
      <c r="B8" s="280"/>
      <c r="C8" s="281"/>
      <c r="D8" s="281"/>
      <c r="E8" s="281"/>
      <c r="F8" s="281"/>
      <c r="G8" s="281"/>
      <c r="H8" s="282"/>
      <c r="I8" s="258"/>
      <c r="N8" s="1033"/>
      <c r="O8" s="1192">
        <v>2013</v>
      </c>
      <c r="P8" s="1030">
        <f>+'2.11'!C5</f>
        <v>90.9</v>
      </c>
      <c r="Q8" s="1030">
        <f>+'2.11'!D5</f>
        <v>90.9</v>
      </c>
      <c r="R8" s="1030">
        <f>+'2.11'!E5</f>
        <v>96.4</v>
      </c>
      <c r="S8" s="1030">
        <f>+'2.11'!F5</f>
        <v>96.7</v>
      </c>
      <c r="T8" s="1030">
        <f>+'2.11'!G5</f>
        <v>72.5</v>
      </c>
      <c r="U8" s="1030">
        <f>+'2.11'!H5</f>
        <v>71.2</v>
      </c>
    </row>
    <row r="9" spans="1:21" s="275" customFormat="1" ht="18.75" customHeight="1">
      <c r="A9" s="258"/>
      <c r="B9" s="280"/>
      <c r="C9" s="281"/>
      <c r="D9" s="281"/>
      <c r="E9" s="281"/>
      <c r="F9" s="281"/>
      <c r="G9" s="281"/>
      <c r="H9" s="282"/>
      <c r="I9" s="258"/>
      <c r="N9" s="1033"/>
      <c r="O9" s="1030">
        <v>2014</v>
      </c>
      <c r="P9" s="1031">
        <f>+'2.11'!C6</f>
        <v>91.4</v>
      </c>
      <c r="Q9" s="1031">
        <f>+'2.11'!D6</f>
        <v>90.97213771439155</v>
      </c>
      <c r="R9" s="1031">
        <f>+'2.11'!E6</f>
        <v>96.4</v>
      </c>
      <c r="S9" s="1031">
        <f>+'2.11'!F6</f>
        <v>96.270974698380058</v>
      </c>
      <c r="T9" s="1031">
        <f>+'2.11'!G6</f>
        <v>74</v>
      </c>
      <c r="U9" s="1031">
        <f>+'2.11'!H6</f>
        <v>72.753738852926503</v>
      </c>
    </row>
    <row r="10" spans="1:21" s="275" customFormat="1" ht="18.75" customHeight="1">
      <c r="A10" s="258"/>
      <c r="B10" s="280"/>
      <c r="C10" s="281"/>
      <c r="D10" s="281"/>
      <c r="E10" s="281"/>
      <c r="F10" s="281"/>
      <c r="G10" s="281"/>
      <c r="H10" s="282"/>
      <c r="I10" s="258"/>
      <c r="N10" s="1033"/>
      <c r="O10" s="1030">
        <v>2015</v>
      </c>
      <c r="P10" s="1031">
        <f>+'2.11'!C7</f>
        <v>91.8</v>
      </c>
      <c r="Q10" s="1031">
        <f>+'2.11'!D7</f>
        <v>0</v>
      </c>
      <c r="R10" s="1031">
        <f>+'2.11'!E7</f>
        <v>96.5</v>
      </c>
      <c r="S10" s="1031">
        <f>+'2.11'!F7</f>
        <v>0</v>
      </c>
      <c r="T10" s="1031">
        <f>+'2.11'!G7</f>
        <v>75.5</v>
      </c>
      <c r="U10" s="1031">
        <f>+'2.11'!H7</f>
        <v>0</v>
      </c>
    </row>
    <row r="11" spans="1:21" s="275" customFormat="1" ht="18.75" customHeight="1">
      <c r="A11" s="258"/>
      <c r="B11" s="280"/>
      <c r="C11" s="281"/>
      <c r="D11" s="281"/>
      <c r="E11" s="281"/>
      <c r="F11" s="281"/>
      <c r="G11" s="281"/>
      <c r="H11" s="282"/>
      <c r="I11" s="258"/>
      <c r="N11" s="1033"/>
      <c r="O11" s="1030">
        <v>2016</v>
      </c>
      <c r="P11" s="1031">
        <f>+'2.11'!C8</f>
        <v>92.2</v>
      </c>
      <c r="Q11" s="1031">
        <f>+'2.11'!D8</f>
        <v>0</v>
      </c>
      <c r="R11" s="1031">
        <f>+'2.11'!E8</f>
        <v>96.5</v>
      </c>
      <c r="S11" s="1031">
        <f>+'2.11'!F8</f>
        <v>0</v>
      </c>
      <c r="T11" s="1031">
        <f>+'2.11'!G8</f>
        <v>77</v>
      </c>
      <c r="U11" s="1031">
        <f>+'2.11'!H8</f>
        <v>0</v>
      </c>
    </row>
    <row r="12" spans="1:21" s="275" customFormat="1" ht="18.75" customHeight="1">
      <c r="A12" s="258"/>
      <c r="B12" s="280"/>
      <c r="C12" s="281"/>
      <c r="D12" s="281"/>
      <c r="E12" s="281"/>
      <c r="F12" s="281"/>
      <c r="G12" s="281"/>
      <c r="H12" s="282"/>
      <c r="I12" s="258"/>
      <c r="N12" s="1033"/>
      <c r="O12" s="1030">
        <v>2017</v>
      </c>
      <c r="P12" s="1031">
        <f>+'2.11'!C9</f>
        <v>92.6</v>
      </c>
      <c r="Q12" s="1031">
        <f>+'2.11'!D9</f>
        <v>0</v>
      </c>
      <c r="R12" s="1031">
        <f>+'2.11'!E9</f>
        <v>96.6</v>
      </c>
      <c r="S12" s="1031">
        <f>+'2.11'!F9</f>
        <v>0</v>
      </c>
      <c r="T12" s="1031">
        <f>+'2.11'!G9</f>
        <v>78.5</v>
      </c>
      <c r="U12" s="1031">
        <f>+'2.11'!H9</f>
        <v>0</v>
      </c>
    </row>
    <row r="13" spans="1:21" s="275" customFormat="1" ht="18.75" customHeight="1">
      <c r="A13" s="258"/>
      <c r="B13" s="280"/>
      <c r="C13" s="281"/>
      <c r="D13" s="281"/>
      <c r="E13" s="281"/>
      <c r="F13" s="281"/>
      <c r="G13" s="281"/>
      <c r="H13" s="282"/>
      <c r="I13" s="258"/>
      <c r="N13" s="1033"/>
      <c r="O13" s="1030">
        <v>2018</v>
      </c>
      <c r="P13" s="1031">
        <f>+'2.11'!C10</f>
        <v>93</v>
      </c>
      <c r="Q13" s="1031">
        <f>+'2.11'!D10</f>
        <v>0</v>
      </c>
      <c r="R13" s="1031">
        <f>+'2.11'!E10</f>
        <v>96.6</v>
      </c>
      <c r="S13" s="1031">
        <f>+'2.11'!F10</f>
        <v>0</v>
      </c>
      <c r="T13" s="1031">
        <f>+'2.11'!G10</f>
        <v>80</v>
      </c>
      <c r="U13" s="1031">
        <f>+'2.11'!H10</f>
        <v>0</v>
      </c>
    </row>
    <row r="14" spans="1:21" s="275" customFormat="1" ht="18.75" customHeight="1">
      <c r="A14" s="258"/>
      <c r="B14" s="280"/>
      <c r="C14" s="281"/>
      <c r="D14" s="281"/>
      <c r="E14" s="281"/>
      <c r="F14" s="281"/>
      <c r="G14" s="281"/>
      <c r="H14" s="282"/>
      <c r="I14" s="258"/>
      <c r="N14" s="1033"/>
      <c r="O14" s="1030" t="s">
        <v>151</v>
      </c>
      <c r="P14" s="1031"/>
      <c r="Q14" s="1031"/>
      <c r="R14" s="1031"/>
      <c r="S14" s="1031"/>
      <c r="T14" s="1031"/>
      <c r="U14" s="1031"/>
    </row>
    <row r="15" spans="1:21" s="275" customFormat="1" ht="18.75" customHeight="1">
      <c r="A15" s="258"/>
      <c r="B15" s="280"/>
      <c r="C15" s="281"/>
      <c r="D15" s="281"/>
      <c r="E15" s="281"/>
      <c r="F15" s="281"/>
      <c r="G15" s="281"/>
      <c r="H15" s="282"/>
      <c r="I15" s="258"/>
      <c r="N15" s="1033"/>
      <c r="O15" s="1187"/>
      <c r="P15" s="1187"/>
      <c r="Q15" s="1187"/>
      <c r="R15" s="1187"/>
      <c r="S15" s="1187"/>
      <c r="T15" s="1187"/>
      <c r="U15" s="1187"/>
    </row>
    <row r="16" spans="1:21" s="275" customFormat="1" ht="18.75" customHeight="1">
      <c r="A16" s="258"/>
      <c r="B16" s="280"/>
      <c r="C16" s="281"/>
      <c r="D16" s="281"/>
      <c r="E16" s="281"/>
      <c r="F16" s="281"/>
      <c r="G16" s="281"/>
      <c r="H16" s="282"/>
      <c r="I16" s="258"/>
      <c r="N16" s="1033"/>
      <c r="O16" s="1029"/>
      <c r="P16" s="1029"/>
      <c r="Q16" s="1029"/>
      <c r="R16" s="1029"/>
      <c r="S16" s="1029"/>
      <c r="T16" s="1029"/>
      <c r="U16" s="1029"/>
    </row>
    <row r="17" spans="1:21" s="275" customFormat="1" ht="18.75" customHeight="1">
      <c r="A17" s="258"/>
      <c r="B17" s="280"/>
      <c r="C17" s="281"/>
      <c r="D17" s="281"/>
      <c r="E17" s="281"/>
      <c r="F17" s="281"/>
      <c r="G17" s="281"/>
      <c r="H17" s="282"/>
      <c r="I17" s="258"/>
      <c r="N17" s="1033"/>
      <c r="O17" s="1029"/>
      <c r="P17" s="1029"/>
      <c r="Q17" s="1029"/>
      <c r="R17" s="1029"/>
      <c r="S17" s="1029"/>
      <c r="T17" s="1029"/>
      <c r="U17" s="1029"/>
    </row>
    <row r="18" spans="1:21" s="275" customFormat="1" ht="18.75" customHeight="1">
      <c r="A18" s="258"/>
      <c r="B18" s="280"/>
      <c r="C18" s="281"/>
      <c r="D18" s="281"/>
      <c r="E18" s="281"/>
      <c r="F18" s="281"/>
      <c r="G18" s="281"/>
      <c r="H18" s="282"/>
      <c r="I18" s="258"/>
      <c r="N18" s="1033"/>
      <c r="O18" s="1032"/>
      <c r="P18" s="1032"/>
      <c r="Q18" s="1032"/>
      <c r="R18" s="1032"/>
      <c r="S18" s="1032"/>
      <c r="T18" s="1032"/>
      <c r="U18" s="1032"/>
    </row>
    <row r="19" spans="1:21" s="275" customFormat="1" ht="18.75" customHeight="1">
      <c r="A19" s="258"/>
      <c r="B19" s="280"/>
      <c r="C19" s="281"/>
      <c r="D19" s="281"/>
      <c r="E19" s="281"/>
      <c r="F19" s="281"/>
      <c r="G19" s="281"/>
      <c r="H19" s="282"/>
      <c r="I19" s="258"/>
    </row>
    <row r="20" spans="1:21" s="275" customFormat="1" ht="18.75" customHeight="1">
      <c r="A20" s="258"/>
      <c r="B20" s="283"/>
      <c r="C20" s="284"/>
      <c r="D20" s="284"/>
      <c r="E20" s="284"/>
      <c r="F20" s="284"/>
      <c r="G20" s="284"/>
      <c r="H20" s="285"/>
      <c r="I20" s="258"/>
    </row>
    <row r="21" spans="1:21" s="275" customFormat="1" ht="12.75">
      <c r="A21" s="258"/>
      <c r="B21" s="1188" t="s">
        <v>151</v>
      </c>
      <c r="C21" s="1188"/>
      <c r="D21" s="1188"/>
      <c r="E21" s="1188"/>
      <c r="F21" s="1188"/>
      <c r="G21" s="1188"/>
      <c r="H21" s="1188"/>
      <c r="I21" s="258"/>
    </row>
  </sheetData>
  <sheetProtection algorithmName="SHA-512" hashValue="EuhJZLCS4asdljA22AnxhS5zRaiPSfX/Imq008W3FsmxIhxTxHFHnM8a7kVKHckuFgs2rVPP9n5CaC7928eHVg==" saltValue="GTOGjuaUrAFFccBYiGTH9A==" spinCount="100000" sheet="1" objects="1" scenarios="1"/>
  <mergeCells count="8">
    <mergeCell ref="B2:H2"/>
    <mergeCell ref="B21:H21"/>
    <mergeCell ref="O6:U6"/>
    <mergeCell ref="O7:O8"/>
    <mergeCell ref="P7:Q7"/>
    <mergeCell ref="R7:S7"/>
    <mergeCell ref="T7:U7"/>
    <mergeCell ref="O15:U15"/>
  </mergeCells>
  <printOptions horizontalCentered="1"/>
  <pageMargins left="0.19685039370078741" right="0.19685039370078741" top="0.59055118110236227" bottom="0.59055118110236227" header="0.39370078740157483" footer="0.39370078740157483"/>
  <pageSetup paperSize="12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workbookViewId="0"/>
  </sheetViews>
  <sheetFormatPr baseColWidth="10" defaultRowHeight="15"/>
  <cols>
    <col min="1" max="1" width="6" style="927" customWidth="1"/>
    <col min="2" max="2" width="11.42578125" style="927"/>
    <col min="3" max="3" width="12" style="927" customWidth="1"/>
    <col min="4" max="4" width="29.7109375" style="927" customWidth="1"/>
    <col min="5" max="5" width="11.42578125" style="927" customWidth="1"/>
    <col min="6" max="9" width="11.42578125" style="927"/>
    <col min="10" max="11" width="20.7109375" style="927" customWidth="1"/>
    <col min="12" max="12" width="2" style="927" customWidth="1"/>
    <col min="13" max="16384" width="11.42578125" style="927"/>
  </cols>
  <sheetData>
    <row r="1" spans="2:9" ht="15.75" thickBot="1"/>
    <row r="2" spans="2:9" ht="30" customHeight="1">
      <c r="B2" s="1065" t="s">
        <v>626</v>
      </c>
      <c r="C2" s="1066"/>
      <c r="D2" s="1066"/>
      <c r="E2" s="1066"/>
      <c r="F2" s="1066"/>
      <c r="G2" s="1066"/>
      <c r="H2" s="926"/>
      <c r="I2" s="926"/>
    </row>
    <row r="3" spans="2:9">
      <c r="B3" s="928"/>
      <c r="C3" s="929"/>
      <c r="D3" s="929"/>
      <c r="E3" s="929"/>
      <c r="F3" s="929"/>
      <c r="G3" s="930"/>
    </row>
    <row r="4" spans="2:9">
      <c r="B4" s="931"/>
      <c r="C4" s="932"/>
      <c r="D4" s="932"/>
      <c r="E4" s="932"/>
      <c r="F4" s="932"/>
      <c r="G4" s="933"/>
    </row>
    <row r="5" spans="2:9">
      <c r="B5" s="931"/>
      <c r="C5" s="932"/>
      <c r="D5" s="932"/>
      <c r="E5" s="932"/>
      <c r="F5" s="932"/>
      <c r="G5" s="933"/>
    </row>
    <row r="6" spans="2:9">
      <c r="B6" s="931"/>
      <c r="C6" s="932"/>
      <c r="D6" s="932"/>
      <c r="E6" s="932"/>
      <c r="F6" s="932"/>
      <c r="G6" s="933"/>
    </row>
    <row r="7" spans="2:9">
      <c r="B7" s="931"/>
      <c r="C7" s="932"/>
      <c r="D7" s="932"/>
      <c r="E7" s="932"/>
      <c r="F7" s="932"/>
      <c r="G7" s="933"/>
    </row>
    <row r="8" spans="2:9">
      <c r="B8" s="931"/>
      <c r="C8" s="932"/>
      <c r="D8" s="932"/>
      <c r="E8" s="932"/>
      <c r="F8" s="932"/>
      <c r="G8" s="933"/>
    </row>
    <row r="9" spans="2:9">
      <c r="B9" s="931"/>
      <c r="C9" s="932"/>
      <c r="D9" s="932"/>
      <c r="E9" s="932"/>
      <c r="F9" s="932"/>
      <c r="G9" s="933"/>
    </row>
    <row r="10" spans="2:9">
      <c r="B10" s="931"/>
      <c r="C10" s="932"/>
      <c r="D10" s="932"/>
      <c r="E10" s="932"/>
      <c r="F10" s="932"/>
      <c r="G10" s="933"/>
    </row>
    <row r="11" spans="2:9">
      <c r="B11" s="931"/>
      <c r="C11" s="932"/>
      <c r="D11" s="932"/>
      <c r="E11" s="932"/>
      <c r="F11" s="932"/>
      <c r="G11" s="933"/>
    </row>
    <row r="12" spans="2:9">
      <c r="B12" s="931"/>
      <c r="C12" s="932"/>
      <c r="D12" s="932"/>
      <c r="E12" s="932"/>
      <c r="F12" s="932"/>
      <c r="G12" s="933"/>
    </row>
    <row r="13" spans="2:9" ht="74.25" customHeight="1">
      <c r="B13" s="931"/>
      <c r="C13" s="932"/>
      <c r="D13" s="932"/>
      <c r="E13" s="932"/>
      <c r="F13" s="932"/>
      <c r="G13" s="933"/>
    </row>
    <row r="14" spans="2:9">
      <c r="B14" s="931"/>
      <c r="C14" s="932"/>
      <c r="D14" s="932"/>
      <c r="E14" s="932"/>
      <c r="F14" s="932"/>
      <c r="G14" s="933"/>
    </row>
    <row r="15" spans="2:9">
      <c r="B15" s="934"/>
      <c r="C15" s="935"/>
      <c r="D15" s="935"/>
      <c r="E15" s="935"/>
      <c r="F15" s="935"/>
      <c r="G15" s="936"/>
    </row>
    <row r="16" spans="2:9">
      <c r="B16" s="706" t="s">
        <v>625</v>
      </c>
      <c r="C16" s="769"/>
      <c r="D16" s="769"/>
      <c r="E16" s="769"/>
    </row>
    <row r="26" spans="1:11">
      <c r="A26" s="968"/>
      <c r="B26" s="968"/>
      <c r="C26" s="968"/>
      <c r="D26" s="968"/>
      <c r="E26" s="968"/>
      <c r="F26" s="968"/>
      <c r="G26" s="968"/>
      <c r="H26" s="968"/>
      <c r="I26" s="968"/>
      <c r="J26" s="968"/>
      <c r="K26" s="968"/>
    </row>
    <row r="27" spans="1:11" ht="15.75" thickBot="1">
      <c r="A27" s="968"/>
      <c r="B27" s="968"/>
      <c r="C27" s="968"/>
      <c r="D27" s="968"/>
      <c r="E27" s="968"/>
      <c r="F27" s="968"/>
      <c r="G27" s="968"/>
      <c r="H27" s="968"/>
      <c r="I27" s="968"/>
      <c r="J27" s="968"/>
      <c r="K27" s="968"/>
    </row>
    <row r="28" spans="1:11" ht="15.75">
      <c r="A28" s="968"/>
      <c r="B28" s="1067" t="s">
        <v>494</v>
      </c>
      <c r="C28" s="1068"/>
      <c r="D28" s="1068"/>
      <c r="E28" s="1068"/>
      <c r="F28" s="1068"/>
      <c r="G28" s="968"/>
      <c r="H28" s="968"/>
      <c r="I28" s="968"/>
      <c r="J28" s="968"/>
      <c r="K28" s="968"/>
    </row>
    <row r="29" spans="1:11">
      <c r="A29" s="968"/>
      <c r="B29" s="968"/>
      <c r="C29" s="968"/>
      <c r="D29" s="968"/>
      <c r="E29" s="968"/>
      <c r="F29" s="968"/>
      <c r="G29" s="968"/>
      <c r="H29" s="968"/>
      <c r="I29" s="968"/>
      <c r="J29" s="968"/>
      <c r="K29" s="968"/>
    </row>
    <row r="30" spans="1:11">
      <c r="A30" s="968"/>
      <c r="B30" s="973" t="s">
        <v>492</v>
      </c>
      <c r="C30" s="968"/>
      <c r="D30" s="968"/>
      <c r="E30" s="968">
        <v>228.7</v>
      </c>
      <c r="F30" s="968"/>
      <c r="G30" s="973" t="s">
        <v>493</v>
      </c>
      <c r="H30" s="968"/>
      <c r="I30" s="968">
        <v>228.7</v>
      </c>
      <c r="J30" s="968"/>
      <c r="K30" s="968"/>
    </row>
    <row r="31" spans="1:11">
      <c r="A31" s="968"/>
      <c r="B31" s="973" t="s">
        <v>493</v>
      </c>
      <c r="C31" s="968"/>
      <c r="D31" s="968">
        <v>17.7</v>
      </c>
      <c r="E31" s="968">
        <v>211</v>
      </c>
      <c r="F31" s="968"/>
      <c r="G31" s="973" t="s">
        <v>492</v>
      </c>
      <c r="H31" s="968">
        <v>17.699999999999989</v>
      </c>
      <c r="I31" s="968">
        <v>211</v>
      </c>
      <c r="J31" s="968"/>
      <c r="K31" s="968"/>
    </row>
    <row r="32" spans="1:11">
      <c r="A32" s="968"/>
      <c r="B32" s="973" t="s">
        <v>274</v>
      </c>
      <c r="C32" s="968"/>
      <c r="D32" s="968">
        <f>+E32</f>
        <v>111.3</v>
      </c>
      <c r="E32" s="968">
        <v>111.3</v>
      </c>
      <c r="F32" s="968"/>
      <c r="G32" s="968"/>
      <c r="H32" s="968">
        <v>111.3</v>
      </c>
      <c r="I32" s="968">
        <v>111.3</v>
      </c>
      <c r="J32" s="968"/>
      <c r="K32" s="968"/>
    </row>
    <row r="33" spans="1:11">
      <c r="A33" s="968"/>
      <c r="B33" s="973" t="s">
        <v>674</v>
      </c>
      <c r="C33" s="968"/>
      <c r="D33" s="968">
        <f>+E33</f>
        <v>99.7</v>
      </c>
      <c r="E33" s="968">
        <f>+E31-E32</f>
        <v>99.7</v>
      </c>
      <c r="F33" s="968"/>
      <c r="G33" s="968"/>
      <c r="H33" s="968">
        <v>99.7</v>
      </c>
      <c r="I33" s="968">
        <v>99.7</v>
      </c>
      <c r="J33" s="968"/>
      <c r="K33" s="968"/>
    </row>
    <row r="34" spans="1:11">
      <c r="A34" s="968"/>
      <c r="B34" s="968"/>
      <c r="C34" s="968"/>
      <c r="D34" s="968"/>
      <c r="E34" s="968"/>
      <c r="F34" s="968"/>
      <c r="G34" s="968"/>
      <c r="H34" s="968"/>
      <c r="I34" s="968"/>
      <c r="J34" s="968"/>
      <c r="K34" s="968"/>
    </row>
    <row r="35" spans="1:11">
      <c r="A35" s="968"/>
      <c r="B35" s="968"/>
      <c r="C35" s="968"/>
      <c r="D35" s="968"/>
      <c r="E35" s="968"/>
      <c r="F35" s="968"/>
      <c r="G35" s="968"/>
      <c r="H35" s="968"/>
      <c r="I35" s="968"/>
      <c r="J35" s="968"/>
      <c r="K35" s="968"/>
    </row>
    <row r="36" spans="1:11">
      <c r="A36" s="968"/>
      <c r="B36" s="968"/>
      <c r="C36" s="968"/>
      <c r="D36" s="968"/>
      <c r="E36" s="968"/>
      <c r="F36" s="968"/>
      <c r="G36" s="968"/>
      <c r="H36" s="968"/>
      <c r="I36" s="968"/>
      <c r="J36" s="968"/>
      <c r="K36" s="968"/>
    </row>
  </sheetData>
  <sheetProtection algorithmName="SHA-512" hashValue="71th88TFwq2cFZfhQ7CBvZfTAO5U+HiDIxq5jpvCixnDHaHTzx/okb8OZUCUBHuh4anX1/xvVvMNKtFEUYtrKQ==" saltValue="L1tNotTpfvW/6YejCFmvXQ==" spinCount="100000" sheet="1" objects="1" scenarios="1"/>
  <mergeCells count="2">
    <mergeCell ref="B2:G2"/>
    <mergeCell ref="B28:F28"/>
  </mergeCells>
  <pageMargins left="0.70866141732283472" right="0.70866141732283472" top="0.74803149606299213" bottom="0.74803149606299213" header="0.31496062992125984" footer="0.31496062992125984"/>
  <pageSetup scale="86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AB32"/>
  <sheetViews>
    <sheetView zoomScale="90" zoomScaleNormal="90" workbookViewId="0"/>
  </sheetViews>
  <sheetFormatPr baseColWidth="10" defaultRowHeight="15"/>
  <cols>
    <col min="1" max="1" width="4.5703125" customWidth="1"/>
  </cols>
  <sheetData>
    <row r="1" spans="2:28" ht="11.25" customHeight="1">
      <c r="X1" s="297"/>
      <c r="Y1" s="1193" t="s">
        <v>153</v>
      </c>
      <c r="Z1" s="1193"/>
      <c r="AA1" s="1193" t="s">
        <v>154</v>
      </c>
      <c r="AB1" s="1193"/>
    </row>
    <row r="2" spans="2:28" ht="6" hidden="1" customHeight="1">
      <c r="X2" s="297" t="s">
        <v>85</v>
      </c>
      <c r="Y2" s="296" t="s">
        <v>86</v>
      </c>
      <c r="Z2" s="296" t="s">
        <v>87</v>
      </c>
      <c r="AA2" s="298" t="s">
        <v>102</v>
      </c>
      <c r="AB2" s="298" t="s">
        <v>103</v>
      </c>
    </row>
    <row r="3" spans="2:28" ht="36" customHeight="1">
      <c r="B3" s="1158" t="s">
        <v>543</v>
      </c>
      <c r="C3" s="1158"/>
      <c r="D3" s="1158"/>
      <c r="E3" s="1158"/>
      <c r="F3" s="1158"/>
      <c r="G3" s="1158"/>
      <c r="H3" s="1189"/>
      <c r="I3" s="1189"/>
      <c r="J3" s="1189"/>
      <c r="K3" s="1189"/>
      <c r="L3" s="1189"/>
      <c r="M3" s="1189"/>
      <c r="X3" s="297"/>
      <c r="Y3" s="299"/>
      <c r="Z3" s="299"/>
      <c r="AA3" s="298"/>
      <c r="AB3" s="298"/>
    </row>
    <row r="4" spans="2:28"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8"/>
      <c r="X4" s="297">
        <v>1990</v>
      </c>
      <c r="Y4" s="296">
        <v>78.400000000000006</v>
      </c>
      <c r="Z4" s="296">
        <v>61.5</v>
      </c>
      <c r="AA4" s="298">
        <v>78.394310831224431</v>
      </c>
      <c r="AB4" s="298">
        <v>61.484955632595565</v>
      </c>
    </row>
    <row r="5" spans="2:28"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1"/>
      <c r="X5" s="297"/>
      <c r="Y5" s="299"/>
      <c r="Z5" s="299"/>
      <c r="AA5" s="298"/>
      <c r="AB5" s="298"/>
    </row>
    <row r="6" spans="2:28"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1"/>
      <c r="X6" s="297"/>
      <c r="Y6" s="299"/>
      <c r="Z6" s="299"/>
      <c r="AA6" s="298"/>
      <c r="AB6" s="298"/>
    </row>
    <row r="7" spans="2:28"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1"/>
      <c r="X7" s="297"/>
      <c r="Y7" s="299"/>
      <c r="Z7" s="299"/>
      <c r="AA7" s="298"/>
      <c r="AB7" s="298"/>
    </row>
    <row r="8" spans="2:28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1"/>
      <c r="X8" s="297">
        <v>1995</v>
      </c>
      <c r="Y8" s="299">
        <v>80.560000000000016</v>
      </c>
      <c r="Z8" s="299">
        <v>65.350000000000009</v>
      </c>
      <c r="AA8" s="298">
        <v>84.580698939514704</v>
      </c>
      <c r="AB8" s="298">
        <v>72.401762345151994</v>
      </c>
    </row>
    <row r="9" spans="2:28"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1"/>
      <c r="X9" s="297"/>
      <c r="Y9" s="299"/>
      <c r="Z9" s="299"/>
      <c r="AA9" s="298"/>
      <c r="AB9" s="298"/>
    </row>
    <row r="10" spans="2:28"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1"/>
      <c r="X10" s="297"/>
      <c r="Y10" s="299"/>
      <c r="Z10" s="299"/>
      <c r="AA10" s="298"/>
      <c r="AB10" s="298"/>
    </row>
    <row r="11" spans="2:28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1"/>
      <c r="X11" s="297"/>
      <c r="Y11" s="299"/>
      <c r="Z11" s="299"/>
      <c r="AA11" s="298"/>
      <c r="AB11" s="298"/>
    </row>
    <row r="12" spans="2:28"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1"/>
      <c r="X12" s="297"/>
      <c r="Y12" s="299"/>
      <c r="Z12" s="299"/>
      <c r="AA12" s="298"/>
      <c r="AB12" s="298"/>
    </row>
    <row r="13" spans="2:28"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1"/>
      <c r="X13" s="297">
        <v>2000</v>
      </c>
      <c r="Y13" s="299">
        <v>82.720000000000027</v>
      </c>
      <c r="Z13" s="299">
        <v>69.199999999999989</v>
      </c>
      <c r="AA13" s="298">
        <v>87.9</v>
      </c>
      <c r="AB13" s="298">
        <v>76.178809624843396</v>
      </c>
    </row>
    <row r="14" spans="2:28">
      <c r="B14" s="269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1"/>
      <c r="X14" s="297"/>
      <c r="Y14" s="299"/>
      <c r="Z14" s="299"/>
      <c r="AA14" s="298"/>
      <c r="AB14" s="298"/>
    </row>
    <row r="15" spans="2:28">
      <c r="B15" s="269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1"/>
      <c r="X15" s="297"/>
      <c r="Y15" s="299"/>
      <c r="Z15" s="299"/>
      <c r="AA15" s="298"/>
      <c r="AB15" s="298"/>
    </row>
    <row r="16" spans="2:28">
      <c r="B16" s="269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1"/>
      <c r="X16" s="297"/>
      <c r="Y16" s="299"/>
      <c r="Z16" s="299"/>
      <c r="AA16" s="296"/>
      <c r="AB16" s="296"/>
    </row>
    <row r="17" spans="2:28">
      <c r="B17" s="269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1"/>
      <c r="X17" s="297"/>
      <c r="Y17" s="299"/>
      <c r="Z17" s="299"/>
      <c r="AA17" s="298"/>
      <c r="AB17" s="298"/>
    </row>
    <row r="18" spans="2:28">
      <c r="B18" s="269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1"/>
      <c r="X18" s="297">
        <v>2005</v>
      </c>
      <c r="Y18" s="299">
        <v>84.880000000000038</v>
      </c>
      <c r="Z18" s="299">
        <v>73.049999999999969</v>
      </c>
      <c r="AA18" s="298">
        <v>89.198364253549798</v>
      </c>
      <c r="AB18" s="298">
        <v>85.6</v>
      </c>
    </row>
    <row r="19" spans="2:28">
      <c r="B19" s="269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1"/>
      <c r="X19" s="297">
        <v>2006</v>
      </c>
      <c r="Y19" s="299"/>
      <c r="Z19" s="299"/>
      <c r="AA19" s="298"/>
      <c r="AB19" s="298"/>
    </row>
    <row r="20" spans="2:28"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1"/>
      <c r="X20" s="297">
        <v>2007</v>
      </c>
      <c r="Y20" s="299"/>
      <c r="Z20" s="299"/>
      <c r="AA20" s="298"/>
      <c r="AB20" s="298"/>
    </row>
    <row r="21" spans="2:28">
      <c r="B21" s="269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1"/>
      <c r="X21" s="297">
        <v>2008</v>
      </c>
      <c r="Y21" s="299"/>
      <c r="Z21" s="299"/>
      <c r="AA21" s="298"/>
      <c r="AB21" s="298"/>
    </row>
    <row r="22" spans="2:28">
      <c r="B22" s="269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1"/>
      <c r="X22" s="297">
        <v>2009</v>
      </c>
      <c r="Y22" s="299"/>
      <c r="Z22" s="299"/>
      <c r="AA22" s="298"/>
      <c r="AB22" s="298"/>
    </row>
    <row r="23" spans="2:28">
      <c r="B23" s="269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1"/>
      <c r="X23" s="297">
        <v>2010</v>
      </c>
      <c r="Y23" s="299">
        <v>87.040000000000049</v>
      </c>
      <c r="Z23" s="299">
        <v>76.899999999999949</v>
      </c>
      <c r="AA23" s="298">
        <v>90.9</v>
      </c>
      <c r="AB23" s="298">
        <v>89.6</v>
      </c>
    </row>
    <row r="24" spans="2:28"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1"/>
      <c r="X24" s="297">
        <v>2011</v>
      </c>
      <c r="Y24" s="299"/>
      <c r="Z24" s="299"/>
      <c r="AA24" s="298"/>
      <c r="AB24" s="298"/>
    </row>
    <row r="25" spans="2:28">
      <c r="B25" s="269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1"/>
      <c r="X25" s="297">
        <v>2012</v>
      </c>
      <c r="Y25" s="299"/>
      <c r="Z25" s="299"/>
      <c r="AA25" s="298"/>
      <c r="AB25" s="298"/>
    </row>
    <row r="26" spans="2:28">
      <c r="B26" s="269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1"/>
      <c r="X26" s="297">
        <v>2013</v>
      </c>
      <c r="Y26" s="299"/>
      <c r="Z26" s="299"/>
      <c r="AA26" s="298"/>
      <c r="AB26" s="298"/>
    </row>
    <row r="27" spans="2:28">
      <c r="B27" s="272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4"/>
      <c r="X27" s="297">
        <v>2014</v>
      </c>
      <c r="Y27" s="299">
        <f>+Y23+Y32*4</f>
        <v>88.768000000000015</v>
      </c>
      <c r="Z27" s="299">
        <f>+Z23+Z32*4</f>
        <v>79.97999999999999</v>
      </c>
      <c r="AA27" s="298">
        <f>+'2.1'!F38</f>
        <v>92.362467866253368</v>
      </c>
      <c r="AB27" s="298">
        <f>+'2.1'!H38</f>
        <v>90.972137714391536</v>
      </c>
    </row>
    <row r="28" spans="2:28">
      <c r="B28" s="1188" t="s">
        <v>155</v>
      </c>
      <c r="C28" s="1188"/>
      <c r="D28" s="1188"/>
      <c r="E28" s="1188"/>
      <c r="F28" s="1188"/>
      <c r="G28" s="1188"/>
      <c r="H28" s="1188"/>
      <c r="I28" s="1188"/>
      <c r="J28" s="1188"/>
      <c r="K28" s="1188"/>
      <c r="L28" s="1188"/>
      <c r="M28" s="1188"/>
      <c r="X28" s="297">
        <v>2015</v>
      </c>
      <c r="Y28" s="296">
        <v>89.2</v>
      </c>
      <c r="Z28" s="299">
        <v>80.75</v>
      </c>
      <c r="AA28" s="298">
        <v>93</v>
      </c>
      <c r="AB28" s="298">
        <v>91.8</v>
      </c>
    </row>
    <row r="29" spans="2:28">
      <c r="X29" s="297"/>
      <c r="Y29" s="296"/>
      <c r="Z29" s="296"/>
      <c r="AA29" s="299"/>
      <c r="AB29" s="300"/>
    </row>
    <row r="30" spans="2:28">
      <c r="X30" s="297"/>
      <c r="Y30" s="296"/>
      <c r="Z30" s="296"/>
      <c r="AA30" s="296"/>
      <c r="AB30" s="296"/>
    </row>
    <row r="31" spans="2:28">
      <c r="X31" s="297"/>
      <c r="Y31" s="299">
        <f>+Y28-Y23</f>
        <v>2.159999999999954</v>
      </c>
      <c r="Z31" s="299">
        <f>+Z28-Z23</f>
        <v>3.8500000000000512</v>
      </c>
      <c r="AA31" s="296"/>
      <c r="AB31" s="296"/>
    </row>
    <row r="32" spans="2:28">
      <c r="X32" s="296"/>
      <c r="Y32" s="296">
        <f>+Y31/5</f>
        <v>0.43199999999999078</v>
      </c>
      <c r="Z32" s="296">
        <f>+Z31/5</f>
        <v>0.77000000000001023</v>
      </c>
      <c r="AA32" s="296"/>
      <c r="AB32" s="296"/>
    </row>
  </sheetData>
  <sheetProtection algorithmName="SHA-512" hashValue="96Vuplxkdd03aaoZEqBg7NhICAeOGrd61oUx51Mwt6us2bhspIJSZMcs8F//1MShkYGUyLgiwD8LEVWm1BzhQQ==" saltValue="1Z4+HuvX3b2nXPwi/ev/Vw==" spinCount="100000" sheet="1" objects="1" scenarios="1"/>
  <mergeCells count="4">
    <mergeCell ref="Y1:Z1"/>
    <mergeCell ref="AA1:AB1"/>
    <mergeCell ref="B3:M3"/>
    <mergeCell ref="B28:M28"/>
  </mergeCells>
  <pageMargins left="0.70866141732283472" right="0.70866141732283472" top="0.74803149606299213" bottom="0.74803149606299213" header="0.31496062992125984" footer="0.31496062992125984"/>
  <pageSetup paperSize="125" scale="87" orientation="landscape" horizontalDpi="1200" verticalDpi="1200" r:id="rId1"/>
  <drawing r:id="rId2"/>
  <tableParts count="1">
    <tablePart r:id="rId3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AC58"/>
  <sheetViews>
    <sheetView showZeros="0" zoomScale="90" zoomScaleNormal="90" workbookViewId="0"/>
  </sheetViews>
  <sheetFormatPr baseColWidth="10" defaultRowHeight="15"/>
  <cols>
    <col min="1" max="1" width="4.42578125" style="288" customWidth="1"/>
    <col min="2" max="13" width="11.42578125" style="288"/>
    <col min="14" max="14" width="3" style="288" customWidth="1"/>
    <col min="15" max="16" width="11.42578125" style="288"/>
    <col min="17" max="17" width="13" style="288" customWidth="1"/>
    <col min="18" max="23" width="11.42578125" style="288"/>
    <col min="30" max="16384" width="11.42578125" style="288"/>
  </cols>
  <sheetData>
    <row r="1" spans="2:28">
      <c r="B1" s="287"/>
      <c r="X1" s="659"/>
      <c r="Y1" s="1193" t="s">
        <v>153</v>
      </c>
      <c r="Z1" s="1193"/>
      <c r="AA1" s="1193" t="s">
        <v>154</v>
      </c>
      <c r="AB1" s="1193"/>
    </row>
    <row r="2" spans="2:28" ht="36" hidden="1" customHeight="1">
      <c r="Q2" s="289"/>
      <c r="R2" s="289"/>
      <c r="S2" s="289"/>
      <c r="T2" s="289"/>
      <c r="U2" s="289"/>
      <c r="V2" s="289"/>
      <c r="X2" s="659" t="s">
        <v>85</v>
      </c>
      <c r="Y2" s="296" t="s">
        <v>86</v>
      </c>
      <c r="Z2" s="296" t="s">
        <v>87</v>
      </c>
      <c r="AA2" s="298" t="s">
        <v>102</v>
      </c>
      <c r="AB2" s="298" t="s">
        <v>103</v>
      </c>
    </row>
    <row r="3" spans="2:28" ht="36" customHeight="1">
      <c r="B3" s="1194" t="s">
        <v>544</v>
      </c>
      <c r="C3" s="1194"/>
      <c r="D3" s="1194"/>
      <c r="E3" s="1194"/>
      <c r="F3" s="1194"/>
      <c r="G3" s="1194"/>
      <c r="H3" s="1195"/>
      <c r="I3" s="1195"/>
      <c r="J3" s="1195"/>
      <c r="K3" s="1195"/>
      <c r="L3" s="1195"/>
      <c r="M3" s="1195"/>
      <c r="Q3" s="289"/>
      <c r="R3" s="289"/>
      <c r="S3" s="289"/>
      <c r="T3" s="289"/>
      <c r="U3" s="289"/>
      <c r="V3" s="289"/>
      <c r="X3" s="659"/>
      <c r="Y3" s="299"/>
      <c r="Z3" s="299"/>
      <c r="AA3" s="298"/>
      <c r="AB3" s="298"/>
    </row>
    <row r="4" spans="2:28" ht="15" customHeight="1">
      <c r="B4" s="301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3"/>
      <c r="Q4" s="289"/>
      <c r="R4" s="289"/>
      <c r="S4" s="289"/>
      <c r="T4" s="289"/>
      <c r="U4" s="289"/>
      <c r="V4" s="289"/>
      <c r="X4" s="659">
        <v>1990</v>
      </c>
      <c r="Y4" s="296">
        <v>78.400000000000006</v>
      </c>
      <c r="Z4" s="296">
        <v>61.5</v>
      </c>
      <c r="AA4" s="298">
        <v>78.394310831224431</v>
      </c>
      <c r="AB4" s="298">
        <v>61.484955632595565</v>
      </c>
    </row>
    <row r="5" spans="2:28" ht="15" customHeight="1">
      <c r="B5" s="30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305"/>
      <c r="Q5" s="289"/>
      <c r="R5" s="289"/>
      <c r="S5" s="290"/>
      <c r="T5" s="290"/>
      <c r="U5" s="289"/>
      <c r="V5" s="289"/>
      <c r="X5" s="659"/>
      <c r="Y5" s="299"/>
      <c r="Z5" s="299"/>
      <c r="AA5" s="298"/>
      <c r="AB5" s="298"/>
    </row>
    <row r="6" spans="2:28" ht="15" customHeight="1">
      <c r="B6" s="30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305"/>
      <c r="Q6" s="289"/>
      <c r="R6" s="289"/>
      <c r="S6" s="290"/>
      <c r="T6" s="290"/>
      <c r="U6" s="289"/>
      <c r="V6" s="289"/>
      <c r="X6" s="659"/>
      <c r="Y6" s="299"/>
      <c r="Z6" s="299"/>
      <c r="AA6" s="298"/>
      <c r="AB6" s="298"/>
    </row>
    <row r="7" spans="2:28" ht="15" customHeight="1">
      <c r="B7" s="30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305"/>
      <c r="Q7" s="289"/>
      <c r="R7" s="289"/>
      <c r="S7" s="290"/>
      <c r="T7" s="290"/>
      <c r="U7" s="289"/>
      <c r="V7" s="289"/>
      <c r="X7" s="659"/>
      <c r="Y7" s="299"/>
      <c r="Z7" s="299"/>
      <c r="AA7" s="298"/>
      <c r="AB7" s="298"/>
    </row>
    <row r="8" spans="2:28" ht="15" customHeight="1">
      <c r="B8" s="30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305"/>
      <c r="Q8" s="289"/>
      <c r="R8" s="289"/>
      <c r="S8" s="290"/>
      <c r="T8" s="290"/>
      <c r="U8" s="289"/>
      <c r="V8" s="289"/>
      <c r="X8" s="659">
        <v>1995</v>
      </c>
      <c r="Y8" s="299">
        <v>80.560000000000016</v>
      </c>
      <c r="Z8" s="299">
        <v>65.350000000000009</v>
      </c>
      <c r="AA8" s="298">
        <v>84.580698939514704</v>
      </c>
      <c r="AB8" s="298">
        <v>72.401762345151994</v>
      </c>
    </row>
    <row r="9" spans="2:28" ht="15" customHeight="1">
      <c r="B9" s="30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305"/>
      <c r="Q9" s="289"/>
      <c r="R9" s="289"/>
      <c r="S9" s="290"/>
      <c r="T9" s="290"/>
      <c r="U9" s="289"/>
      <c r="V9" s="289"/>
      <c r="X9" s="659"/>
      <c r="Y9" s="299"/>
      <c r="Z9" s="299"/>
      <c r="AA9" s="298"/>
      <c r="AB9" s="298"/>
    </row>
    <row r="10" spans="2:28" ht="15" customHeight="1">
      <c r="B10" s="30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305"/>
      <c r="Q10" s="289"/>
      <c r="R10" s="289"/>
      <c r="S10" s="290"/>
      <c r="T10" s="290"/>
      <c r="U10" s="289"/>
      <c r="V10" s="289"/>
      <c r="X10" s="659"/>
      <c r="Y10" s="299"/>
      <c r="Z10" s="299"/>
      <c r="AA10" s="298"/>
      <c r="AB10" s="298"/>
    </row>
    <row r="11" spans="2:28" ht="15" customHeight="1">
      <c r="B11" s="30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305"/>
      <c r="Q11" s="289"/>
      <c r="R11" s="289"/>
      <c r="S11" s="290"/>
      <c r="T11" s="290"/>
      <c r="U11" s="289"/>
      <c r="V11" s="289"/>
      <c r="X11" s="659"/>
      <c r="Y11" s="299"/>
      <c r="Z11" s="299"/>
      <c r="AA11" s="298"/>
      <c r="AB11" s="298"/>
    </row>
    <row r="12" spans="2:28" ht="15" customHeight="1">
      <c r="B12" s="30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305"/>
      <c r="P12" s="291"/>
      <c r="Q12" s="289"/>
      <c r="R12" s="289"/>
      <c r="S12" s="290"/>
      <c r="T12" s="290"/>
      <c r="U12" s="289"/>
      <c r="V12" s="289"/>
      <c r="X12" s="659"/>
      <c r="Y12" s="299"/>
      <c r="Z12" s="299"/>
      <c r="AA12" s="298"/>
      <c r="AB12" s="298"/>
    </row>
    <row r="13" spans="2:28" ht="15" customHeight="1">
      <c r="B13" s="30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305"/>
      <c r="Q13" s="289"/>
      <c r="R13" s="289"/>
      <c r="S13" s="290"/>
      <c r="T13" s="290"/>
      <c r="U13" s="289"/>
      <c r="V13" s="289"/>
      <c r="X13" s="659">
        <v>2000</v>
      </c>
      <c r="Y13" s="299">
        <v>82.720000000000027</v>
      </c>
      <c r="Z13" s="299">
        <v>69.199999999999989</v>
      </c>
      <c r="AA13" s="298">
        <v>87.9</v>
      </c>
      <c r="AB13" s="298">
        <v>76.178809624843396</v>
      </c>
    </row>
    <row r="14" spans="2:28" ht="15" customHeight="1">
      <c r="B14" s="30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305"/>
      <c r="Q14" s="289"/>
      <c r="R14" s="289"/>
      <c r="S14" s="290"/>
      <c r="T14" s="290"/>
      <c r="U14" s="289"/>
      <c r="V14" s="289"/>
      <c r="X14" s="659"/>
      <c r="Y14" s="299"/>
      <c r="Z14" s="299"/>
      <c r="AA14" s="298"/>
      <c r="AB14" s="298"/>
    </row>
    <row r="15" spans="2:28" ht="15" customHeight="1">
      <c r="B15" s="30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305"/>
      <c r="Q15" s="289"/>
      <c r="R15" s="289"/>
      <c r="S15" s="290"/>
      <c r="T15" s="290"/>
      <c r="U15" s="289"/>
      <c r="V15" s="289"/>
      <c r="X15" s="659"/>
      <c r="Y15" s="299"/>
      <c r="Z15" s="299"/>
      <c r="AA15" s="298"/>
      <c r="AB15" s="298"/>
    </row>
    <row r="16" spans="2:28" ht="15" customHeight="1">
      <c r="B16" s="30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305"/>
      <c r="Q16" s="289"/>
      <c r="R16" s="289"/>
      <c r="S16" s="290"/>
      <c r="T16" s="290"/>
      <c r="U16" s="289"/>
      <c r="V16" s="289"/>
      <c r="X16" s="659"/>
      <c r="Y16" s="299"/>
      <c r="Z16" s="299"/>
      <c r="AA16" s="296"/>
      <c r="AB16" s="296"/>
    </row>
    <row r="17" spans="2:28" ht="15" customHeight="1">
      <c r="B17" s="30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305"/>
      <c r="Q17" s="289"/>
      <c r="R17" s="289"/>
      <c r="S17" s="290"/>
      <c r="T17" s="290"/>
      <c r="U17" s="289"/>
      <c r="V17" s="289"/>
      <c r="X17" s="659"/>
      <c r="Y17" s="299"/>
      <c r="Z17" s="299"/>
      <c r="AA17" s="298"/>
      <c r="AB17" s="298"/>
    </row>
    <row r="18" spans="2:28" ht="15" customHeight="1">
      <c r="B18" s="30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305"/>
      <c r="Q18" s="289"/>
      <c r="R18" s="289"/>
      <c r="S18" s="290"/>
      <c r="T18" s="290"/>
      <c r="U18" s="289"/>
      <c r="V18" s="289"/>
      <c r="X18" s="659">
        <v>2005</v>
      </c>
      <c r="Y18" s="299">
        <v>84.880000000000038</v>
      </c>
      <c r="Z18" s="299">
        <v>73.049999999999969</v>
      </c>
      <c r="AA18" s="298">
        <v>89.198364253549798</v>
      </c>
      <c r="AB18" s="298">
        <v>85.6</v>
      </c>
    </row>
    <row r="19" spans="2:28" ht="15" customHeight="1">
      <c r="B19" s="30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305"/>
      <c r="Q19" s="289"/>
      <c r="R19" s="289"/>
      <c r="S19" s="290"/>
      <c r="T19" s="290"/>
      <c r="U19" s="289"/>
      <c r="V19" s="289"/>
      <c r="X19" s="659">
        <v>2006</v>
      </c>
      <c r="Y19" s="299"/>
      <c r="Z19" s="299"/>
      <c r="AA19" s="298"/>
      <c r="AB19" s="298"/>
    </row>
    <row r="20" spans="2:28" ht="15" customHeight="1">
      <c r="B20" s="30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305"/>
      <c r="Q20" s="289"/>
      <c r="R20" s="289"/>
      <c r="S20" s="290"/>
      <c r="T20" s="290"/>
      <c r="U20" s="289"/>
      <c r="V20" s="289"/>
      <c r="X20" s="659">
        <v>2007</v>
      </c>
      <c r="Y20" s="299"/>
      <c r="Z20" s="299"/>
      <c r="AA20" s="298"/>
      <c r="AB20" s="298"/>
    </row>
    <row r="21" spans="2:28" ht="15" customHeight="1">
      <c r="B21" s="30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305"/>
      <c r="Q21" s="289"/>
      <c r="R21" s="289"/>
      <c r="S21" s="290"/>
      <c r="T21" s="290"/>
      <c r="U21" s="289"/>
      <c r="V21" s="289"/>
      <c r="X21" s="659">
        <v>2008</v>
      </c>
      <c r="Y21" s="299"/>
      <c r="Z21" s="299"/>
      <c r="AA21" s="298"/>
      <c r="AB21" s="298"/>
    </row>
    <row r="22" spans="2:28" ht="15" customHeight="1">
      <c r="B22" s="30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305"/>
      <c r="Q22" s="289"/>
      <c r="R22" s="289"/>
      <c r="S22" s="290"/>
      <c r="T22" s="290"/>
      <c r="U22" s="289"/>
      <c r="V22" s="289"/>
      <c r="X22" s="659">
        <v>2009</v>
      </c>
      <c r="Y22" s="299"/>
      <c r="Z22" s="299"/>
      <c r="AA22" s="298"/>
      <c r="AB22" s="298"/>
    </row>
    <row r="23" spans="2:28" ht="15" customHeight="1">
      <c r="B23" s="30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305"/>
      <c r="Q23" s="289"/>
      <c r="R23" s="289"/>
      <c r="S23" s="290"/>
      <c r="T23" s="290"/>
      <c r="U23" s="289"/>
      <c r="V23" s="289"/>
      <c r="X23" s="659">
        <v>2010</v>
      </c>
      <c r="Y23" s="299">
        <v>87.040000000000049</v>
      </c>
      <c r="Z23" s="299">
        <v>76.899999999999949</v>
      </c>
      <c r="AA23" s="298">
        <v>90.9</v>
      </c>
      <c r="AB23" s="298">
        <v>89.6</v>
      </c>
    </row>
    <row r="24" spans="2:28" ht="15" customHeight="1">
      <c r="B24" s="30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305"/>
      <c r="Q24" s="289"/>
      <c r="R24" s="289"/>
      <c r="S24" s="290"/>
      <c r="T24" s="290"/>
      <c r="U24" s="289"/>
      <c r="V24" s="289"/>
      <c r="X24" s="659">
        <v>2011</v>
      </c>
      <c r="Y24" s="299"/>
      <c r="Z24" s="299"/>
      <c r="AA24" s="298"/>
      <c r="AB24" s="298"/>
    </row>
    <row r="25" spans="2:28" ht="15" customHeight="1">
      <c r="B25" s="30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305"/>
      <c r="Q25" s="289"/>
      <c r="R25" s="289"/>
      <c r="S25" s="290"/>
      <c r="T25" s="290"/>
      <c r="U25" s="289"/>
      <c r="V25" s="289"/>
      <c r="X25" s="659">
        <v>2012</v>
      </c>
      <c r="Y25" s="299"/>
      <c r="Z25" s="299"/>
      <c r="AA25" s="298"/>
      <c r="AB25" s="298"/>
    </row>
    <row r="26" spans="2:28" ht="15" customHeight="1">
      <c r="B26" s="30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305"/>
      <c r="Q26" s="289"/>
      <c r="R26" s="289"/>
      <c r="S26" s="290"/>
      <c r="T26" s="290"/>
      <c r="U26" s="289"/>
      <c r="V26" s="289"/>
      <c r="X26" s="659">
        <v>2013</v>
      </c>
      <c r="Y26" s="299"/>
      <c r="Z26" s="299"/>
      <c r="AA26" s="298"/>
      <c r="AB26" s="298"/>
    </row>
    <row r="27" spans="2:28" ht="15" customHeight="1">
      <c r="B27" s="306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8"/>
      <c r="Q27" s="289"/>
      <c r="R27" s="289"/>
      <c r="S27" s="290"/>
      <c r="T27" s="290"/>
      <c r="U27" s="289"/>
      <c r="V27" s="289"/>
      <c r="X27" s="659">
        <v>2014</v>
      </c>
      <c r="Y27" s="299">
        <f>+Y23+Y32*4</f>
        <v>88.768000000000015</v>
      </c>
      <c r="Z27" s="299">
        <f>+Z23+Z32*4</f>
        <v>79.97999999999999</v>
      </c>
      <c r="AA27" s="298">
        <f>+'2.1'!F38</f>
        <v>92.362467866253368</v>
      </c>
      <c r="AB27" s="298">
        <f>+'2.1'!H38</f>
        <v>90.972137714391536</v>
      </c>
    </row>
    <row r="28" spans="2:28">
      <c r="B28" s="1188" t="s">
        <v>155</v>
      </c>
      <c r="C28" s="1188"/>
      <c r="D28" s="1188"/>
      <c r="E28" s="1188"/>
      <c r="F28" s="1188"/>
      <c r="G28" s="1188"/>
      <c r="H28" s="1188"/>
      <c r="I28" s="1188"/>
      <c r="J28" s="1188"/>
      <c r="K28" s="1188"/>
      <c r="L28" s="1188"/>
      <c r="M28" s="1188"/>
      <c r="Q28" s="289"/>
      <c r="R28" s="289"/>
      <c r="S28" s="290"/>
      <c r="T28" s="290"/>
      <c r="U28" s="289"/>
      <c r="V28" s="289"/>
      <c r="X28" s="659">
        <v>2015</v>
      </c>
      <c r="Y28" s="296">
        <v>89.2</v>
      </c>
      <c r="Z28" s="299">
        <v>80.75</v>
      </c>
      <c r="AA28" s="298">
        <v>93</v>
      </c>
      <c r="AB28" s="298">
        <v>91.8</v>
      </c>
    </row>
    <row r="29" spans="2:28">
      <c r="C29" s="292"/>
      <c r="D29" s="292"/>
      <c r="E29" s="292"/>
      <c r="F29" s="292"/>
      <c r="G29" s="292"/>
      <c r="Q29" s="289"/>
      <c r="R29" s="289"/>
      <c r="S29" s="290"/>
      <c r="T29" s="290"/>
      <c r="U29" s="289"/>
      <c r="V29" s="289"/>
      <c r="X29" s="659"/>
      <c r="Y29" s="296"/>
      <c r="Z29" s="296"/>
      <c r="AA29" s="299"/>
      <c r="AB29" s="300"/>
    </row>
    <row r="30" spans="2:28">
      <c r="Q30" s="289"/>
      <c r="R30" s="289"/>
      <c r="S30" s="290"/>
      <c r="T30" s="290"/>
      <c r="U30" s="293"/>
      <c r="V30" s="289"/>
      <c r="X30" s="659"/>
      <c r="Y30" s="296"/>
      <c r="Z30" s="296"/>
      <c r="AA30" s="296"/>
      <c r="AB30" s="296"/>
    </row>
    <row r="31" spans="2:28" ht="36" customHeight="1">
      <c r="Q31" s="289"/>
      <c r="R31" s="289"/>
      <c r="S31" s="293"/>
      <c r="T31" s="293"/>
      <c r="U31" s="289"/>
      <c r="V31" s="289"/>
      <c r="X31" s="659"/>
      <c r="Y31" s="299">
        <f>+Y28-Y23</f>
        <v>2.159999999999954</v>
      </c>
      <c r="Z31" s="299">
        <f>+Z28-Z23</f>
        <v>3.8500000000000512</v>
      </c>
      <c r="AA31" s="296"/>
      <c r="AB31" s="296"/>
    </row>
    <row r="32" spans="2:28" ht="15" customHeight="1"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Q32" s="289"/>
      <c r="R32" s="289"/>
      <c r="S32" s="289"/>
      <c r="T32" s="289"/>
      <c r="U32" s="289"/>
      <c r="V32" s="289"/>
      <c r="X32" s="296"/>
      <c r="Y32" s="296">
        <f>+Y31/5</f>
        <v>0.43199999999999078</v>
      </c>
      <c r="Z32" s="296">
        <f>+Z31/5</f>
        <v>0.77000000000001023</v>
      </c>
      <c r="AA32" s="296"/>
      <c r="AB32" s="296"/>
    </row>
    <row r="33" spans="2:22" ht="15" customHeight="1"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Q33" s="289"/>
      <c r="R33" s="289"/>
      <c r="S33" s="289"/>
      <c r="T33" s="289"/>
      <c r="U33" s="289"/>
      <c r="V33" s="289"/>
    </row>
    <row r="34" spans="2:22" ht="15" customHeight="1"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Q34" s="289"/>
      <c r="R34" s="289"/>
      <c r="S34" s="289"/>
      <c r="T34" s="289"/>
      <c r="U34" s="289"/>
      <c r="V34" s="289"/>
    </row>
    <row r="35" spans="2:22" ht="15" customHeight="1"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Q35" s="289"/>
      <c r="R35" s="289"/>
      <c r="S35" s="289"/>
      <c r="T35" s="289"/>
      <c r="U35" s="289"/>
      <c r="V35" s="289"/>
    </row>
    <row r="36" spans="2:22" ht="15" customHeight="1"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Q36" s="289"/>
      <c r="R36" s="289"/>
      <c r="S36" s="289"/>
      <c r="T36" s="289"/>
      <c r="U36" s="289"/>
      <c r="V36" s="289"/>
    </row>
    <row r="37" spans="2:22" ht="15" customHeight="1"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Q37" s="289"/>
      <c r="R37" s="289"/>
      <c r="S37" s="289"/>
      <c r="T37" s="289"/>
      <c r="U37" s="289"/>
      <c r="V37" s="289"/>
    </row>
    <row r="38" spans="2:22" ht="15" customHeight="1"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Q38" s="289"/>
      <c r="R38" s="289"/>
      <c r="S38" s="289"/>
      <c r="T38" s="289"/>
      <c r="U38" s="289"/>
      <c r="V38" s="289"/>
    </row>
    <row r="39" spans="2:22" ht="15" customHeight="1"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Q39" s="289"/>
      <c r="R39" s="289"/>
      <c r="S39" s="289"/>
      <c r="T39" s="289"/>
      <c r="U39" s="289"/>
      <c r="V39" s="289"/>
    </row>
    <row r="40" spans="2:22" ht="15" customHeight="1"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Q40" s="289"/>
      <c r="R40" s="289"/>
      <c r="S40" s="289"/>
      <c r="T40" s="289"/>
      <c r="U40" s="289"/>
      <c r="V40" s="289"/>
    </row>
    <row r="41" spans="2:22" ht="15" customHeight="1"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Q41" s="289"/>
      <c r="R41" s="289"/>
      <c r="S41" s="289"/>
      <c r="T41" s="289"/>
      <c r="U41" s="289"/>
      <c r="V41" s="289"/>
    </row>
    <row r="42" spans="2:22" ht="15" customHeight="1"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Q42" s="289"/>
      <c r="R42" s="289"/>
      <c r="S42" s="289"/>
      <c r="T42" s="289"/>
      <c r="U42" s="289"/>
      <c r="V42" s="289"/>
    </row>
    <row r="43" spans="2:22" ht="15" customHeight="1"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Q43" s="289"/>
      <c r="R43" s="289"/>
      <c r="S43" s="289"/>
      <c r="T43" s="289"/>
      <c r="U43" s="289"/>
      <c r="V43" s="289"/>
    </row>
    <row r="44" spans="2:22" ht="15" customHeight="1"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</row>
    <row r="45" spans="2:22" ht="15" customHeight="1"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</row>
    <row r="46" spans="2:22" ht="15" customHeight="1"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</row>
    <row r="47" spans="2:22" ht="15" customHeight="1"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</row>
    <row r="48" spans="2:22" ht="15" customHeight="1"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</row>
    <row r="49" spans="2:14" ht="15" customHeight="1"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</row>
    <row r="50" spans="2:14" ht="15" customHeight="1"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</row>
    <row r="51" spans="2:14" ht="15" customHeight="1"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2:14" ht="15" customHeight="1"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</row>
    <row r="53" spans="2:14" ht="15" customHeight="1"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</row>
    <row r="54" spans="2:14" ht="15" customHeight="1"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</row>
    <row r="55" spans="2:14" ht="15" customHeight="1"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</row>
    <row r="56" spans="2:14" ht="15" customHeight="1"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</row>
    <row r="57" spans="2:14">
      <c r="B57" s="1196"/>
      <c r="C57" s="1196"/>
      <c r="D57" s="1196"/>
      <c r="E57" s="1196"/>
      <c r="F57" s="1196"/>
      <c r="G57" s="1196"/>
      <c r="H57" s="1196"/>
      <c r="I57" s="1196"/>
      <c r="J57" s="1196"/>
      <c r="K57" s="1196"/>
      <c r="L57" s="1196"/>
      <c r="M57" s="1196"/>
      <c r="N57" s="294"/>
    </row>
    <row r="58" spans="2:14">
      <c r="C58" s="292"/>
      <c r="D58" s="292"/>
      <c r="E58" s="292"/>
      <c r="F58" s="292"/>
      <c r="G58" s="292"/>
      <c r="H58" s="295"/>
    </row>
  </sheetData>
  <sheetProtection algorithmName="SHA-512" hashValue="je9SlXBS85SnULB7Lfz3YaOOU7ZHCgFWDXoZABqlb9VnZg1dHePIT8p6qPq4jL2AXq5L0IBOdyTFs3XGVdhB3Q==" saltValue="DM0/orDrbwk9rlKRc9uTxA==" spinCount="100000" sheet="1" objects="1" scenarios="1"/>
  <mergeCells count="5">
    <mergeCell ref="Y1:Z1"/>
    <mergeCell ref="AA1:AB1"/>
    <mergeCell ref="B3:M3"/>
    <mergeCell ref="B28:M28"/>
    <mergeCell ref="B57:M57"/>
  </mergeCells>
  <printOptions horizontalCentered="1"/>
  <pageMargins left="0.39370078740157483" right="0.39370078740157483" top="0.98425196850393704" bottom="2.1653543307086616" header="0.55118110236220474" footer="1.6141732283464567"/>
  <pageSetup paperSize="125" scale="95" orientation="landscape" r:id="rId1"/>
  <drawing r:id="rId2"/>
  <tableParts count="1">
    <tablePart r:id="rId3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2:X58"/>
  <sheetViews>
    <sheetView showZeros="0" zoomScaleNormal="100" workbookViewId="0"/>
  </sheetViews>
  <sheetFormatPr baseColWidth="10" defaultRowHeight="15"/>
  <cols>
    <col min="1" max="1" width="5.7109375" style="309" customWidth="1"/>
    <col min="2" max="12" width="11.42578125" style="309"/>
    <col min="13" max="13" width="11.42578125" style="309" customWidth="1"/>
    <col min="14" max="22" width="11.42578125" style="309"/>
    <col min="23" max="23" width="14.5703125" style="309" customWidth="1"/>
    <col min="24" max="24" width="12.140625" style="309" customWidth="1"/>
    <col min="25" max="16384" width="11.42578125" style="309"/>
  </cols>
  <sheetData>
    <row r="2" spans="2:24" ht="22.5" customHeight="1">
      <c r="B2" s="1197" t="s">
        <v>545</v>
      </c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</row>
    <row r="3" spans="2:24">
      <c r="B3" s="310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2"/>
    </row>
    <row r="4" spans="2:24">
      <c r="B4" s="313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5"/>
      <c r="W4" s="316"/>
      <c r="X4" s="316"/>
    </row>
    <row r="5" spans="2:24">
      <c r="B5" s="313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5"/>
      <c r="W5" s="317">
        <v>2011</v>
      </c>
      <c r="X5" s="316"/>
    </row>
    <row r="6" spans="2:24">
      <c r="B6" s="313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5"/>
      <c r="W6" s="316"/>
      <c r="X6" s="316"/>
    </row>
    <row r="7" spans="2:24">
      <c r="B7" s="313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5"/>
      <c r="W7" s="1198" t="s">
        <v>156</v>
      </c>
      <c r="X7" s="1199"/>
    </row>
    <row r="8" spans="2:24" hidden="1">
      <c r="B8" s="313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5"/>
      <c r="W8" s="318" t="s">
        <v>85</v>
      </c>
      <c r="X8" s="319" t="s">
        <v>86</v>
      </c>
    </row>
    <row r="9" spans="2:24">
      <c r="B9" s="313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5"/>
      <c r="W9" s="318" t="s">
        <v>157</v>
      </c>
      <c r="X9" s="319">
        <v>100</v>
      </c>
    </row>
    <row r="10" spans="2:24">
      <c r="B10" s="313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5"/>
      <c r="W10" s="318" t="s">
        <v>158</v>
      </c>
      <c r="X10" s="319">
        <v>100</v>
      </c>
    </row>
    <row r="11" spans="2:24">
      <c r="B11" s="313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5"/>
      <c r="W11" s="318" t="s">
        <v>159</v>
      </c>
      <c r="X11" s="319">
        <v>100</v>
      </c>
    </row>
    <row r="12" spans="2:24">
      <c r="B12" s="313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5"/>
      <c r="W12" s="318" t="s">
        <v>160</v>
      </c>
      <c r="X12" s="319">
        <v>100</v>
      </c>
    </row>
    <row r="13" spans="2:24">
      <c r="B13" s="31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5"/>
      <c r="W13" s="318" t="s">
        <v>161</v>
      </c>
      <c r="X13" s="319">
        <v>100</v>
      </c>
    </row>
    <row r="14" spans="2:24">
      <c r="B14" s="313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5"/>
      <c r="W14" s="318" t="s">
        <v>162</v>
      </c>
      <c r="X14" s="319">
        <v>99</v>
      </c>
    </row>
    <row r="15" spans="2:24">
      <c r="B15" s="313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5"/>
      <c r="W15" s="318" t="s">
        <v>163</v>
      </c>
      <c r="X15" s="319">
        <v>99</v>
      </c>
    </row>
    <row r="16" spans="2:24">
      <c r="B16" s="313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5"/>
      <c r="W16" s="318" t="s">
        <v>164</v>
      </c>
      <c r="X16" s="319">
        <v>99</v>
      </c>
    </row>
    <row r="17" spans="2:24">
      <c r="B17" s="313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5"/>
      <c r="W17" s="318" t="s">
        <v>165</v>
      </c>
      <c r="X17" s="319">
        <v>98</v>
      </c>
    </row>
    <row r="18" spans="2:24">
      <c r="B18" s="313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5"/>
      <c r="W18" s="318" t="s">
        <v>166</v>
      </c>
      <c r="X18" s="319">
        <v>97</v>
      </c>
    </row>
    <row r="19" spans="2:24">
      <c r="B19" s="313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5"/>
      <c r="W19" s="318" t="s">
        <v>41</v>
      </c>
      <c r="X19" s="319">
        <v>95</v>
      </c>
    </row>
    <row r="20" spans="2:24">
      <c r="B20" s="313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5"/>
      <c r="W20" s="318" t="s">
        <v>167</v>
      </c>
      <c r="X20" s="319">
        <v>94</v>
      </c>
    </row>
    <row r="21" spans="2:24">
      <c r="B21" s="313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5"/>
      <c r="W21" s="318" t="s">
        <v>168</v>
      </c>
      <c r="X21" s="319">
        <v>93</v>
      </c>
    </row>
    <row r="22" spans="2:24">
      <c r="B22" s="313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5"/>
      <c r="W22" s="318" t="s">
        <v>169</v>
      </c>
      <c r="X22" s="319">
        <v>92</v>
      </c>
    </row>
    <row r="23" spans="2:24">
      <c r="B23" s="313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5"/>
      <c r="W23" s="318" t="s">
        <v>170</v>
      </c>
      <c r="X23" s="319">
        <v>90</v>
      </c>
    </row>
    <row r="24" spans="2:24">
      <c r="B24" s="313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5"/>
      <c r="W24" s="316"/>
      <c r="X24" s="316"/>
    </row>
    <row r="25" spans="2:24">
      <c r="B25" s="313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5"/>
      <c r="W25" s="316"/>
      <c r="X25" s="316"/>
    </row>
    <row r="26" spans="2:24">
      <c r="B26" s="313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5"/>
      <c r="W26" s="316"/>
      <c r="X26" s="316"/>
    </row>
    <row r="27" spans="2:24">
      <c r="B27" s="320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2"/>
    </row>
    <row r="28" spans="2:24">
      <c r="B28" s="323" t="s">
        <v>171</v>
      </c>
    </row>
    <row r="31" spans="2:24">
      <c r="W31" s="23"/>
      <c r="X31" s="324"/>
    </row>
    <row r="32" spans="2:24">
      <c r="W32" s="23"/>
      <c r="X32" s="324"/>
    </row>
    <row r="33" spans="12:24">
      <c r="W33" s="23"/>
      <c r="X33" s="324"/>
    </row>
    <row r="34" spans="12:24">
      <c r="L34" s="325"/>
      <c r="W34" s="23"/>
      <c r="X34" s="324"/>
    </row>
    <row r="35" spans="12:24">
      <c r="W35" s="23"/>
      <c r="X35" s="324"/>
    </row>
    <row r="36" spans="12:24">
      <c r="W36" s="23"/>
      <c r="X36" s="324"/>
    </row>
    <row r="37" spans="12:24">
      <c r="W37" s="23"/>
      <c r="X37" s="324"/>
    </row>
    <row r="38" spans="12:24">
      <c r="W38" s="23"/>
      <c r="X38" s="324"/>
    </row>
    <row r="39" spans="12:24">
      <c r="W39" s="23"/>
      <c r="X39" s="324"/>
    </row>
    <row r="40" spans="12:24">
      <c r="W40" s="23"/>
      <c r="X40" s="324"/>
    </row>
    <row r="41" spans="12:24">
      <c r="W41" s="23"/>
      <c r="X41" s="324"/>
    </row>
    <row r="42" spans="12:24">
      <c r="W42" s="23"/>
      <c r="X42" s="324"/>
    </row>
    <row r="43" spans="12:24">
      <c r="W43" s="23"/>
      <c r="X43" s="324"/>
    </row>
    <row r="44" spans="12:24">
      <c r="W44" s="23"/>
      <c r="X44" s="324"/>
    </row>
    <row r="45" spans="12:24">
      <c r="W45" s="23"/>
      <c r="X45" s="324"/>
    </row>
    <row r="58" spans="2:2">
      <c r="B58" s="309" t="s">
        <v>172</v>
      </c>
    </row>
  </sheetData>
  <sheetProtection algorithmName="SHA-512" hashValue="dq3KWbhJ+9eclNMJLfHeghrKAfPNy6SUYJ7nL2lEPsV0ZnSceWdd4zzCqb6SLQr3FW+i2WorSi3xD309GwIH9A==" saltValue="2cAT4TOP0P5quBOWgO3H0Q==" spinCount="100000" sheet="1" objects="1" scenarios="1"/>
  <mergeCells count="2">
    <mergeCell ref="B2:M2"/>
    <mergeCell ref="W7:X7"/>
  </mergeCells>
  <pageMargins left="0.70866141732283472" right="0.70866141732283472" top="0.74803149606299213" bottom="0.74803149606299213" header="0.31496062992125984" footer="0.31496062992125984"/>
  <pageSetup paperSize="125" scale="88" orientation="landscape" r:id="rId1"/>
  <drawing r:id="rId2"/>
  <tableParts count="1">
    <tablePart r:id="rId3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2:AC33"/>
  <sheetViews>
    <sheetView zoomScaleNormal="100" workbookViewId="0">
      <selection sqref="A1:M27"/>
    </sheetView>
  </sheetViews>
  <sheetFormatPr baseColWidth="10" defaultRowHeight="15"/>
  <cols>
    <col min="1" max="1" width="4.85546875" customWidth="1"/>
  </cols>
  <sheetData>
    <row r="2" spans="2:29" ht="15.75">
      <c r="B2" s="1197" t="s">
        <v>546</v>
      </c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</row>
    <row r="3" spans="2:29"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  <c r="Z3" s="882"/>
      <c r="AA3" s="882"/>
      <c r="AB3" s="882"/>
      <c r="AC3" s="882"/>
    </row>
    <row r="4" spans="2:29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1"/>
      <c r="Z4" s="882"/>
      <c r="AA4" s="882"/>
      <c r="AB4" s="882"/>
      <c r="AC4" s="882"/>
    </row>
    <row r="5" spans="2:29"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1"/>
      <c r="Z5" s="882"/>
      <c r="AA5" s="316"/>
      <c r="AB5" s="316"/>
      <c r="AC5" s="882"/>
    </row>
    <row r="6" spans="2:29"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1"/>
      <c r="Z6" s="882"/>
      <c r="AA6" s="316"/>
      <c r="AB6" s="316"/>
      <c r="AC6" s="882"/>
    </row>
    <row r="7" spans="2:29"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1"/>
      <c r="Z7" s="882"/>
      <c r="AA7" s="1198" t="s">
        <v>173</v>
      </c>
      <c r="AB7" s="1200"/>
      <c r="AC7" s="882"/>
    </row>
    <row r="8" spans="2:29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1"/>
      <c r="Z8" s="882"/>
      <c r="AA8" s="1034" t="s">
        <v>85</v>
      </c>
      <c r="AB8" s="1034" t="s">
        <v>86</v>
      </c>
      <c r="AC8" s="882"/>
    </row>
    <row r="9" spans="2:29"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1"/>
      <c r="Z9" s="882"/>
      <c r="AA9" s="1034" t="s">
        <v>157</v>
      </c>
      <c r="AB9" s="1034">
        <v>100</v>
      </c>
      <c r="AC9" s="882"/>
    </row>
    <row r="10" spans="2:29"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1"/>
      <c r="Z10" s="882"/>
      <c r="AA10" s="1034" t="s">
        <v>158</v>
      </c>
      <c r="AB10" s="1034">
        <v>100</v>
      </c>
      <c r="AC10" s="882"/>
    </row>
    <row r="11" spans="2:29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1"/>
      <c r="Z11" s="882"/>
      <c r="AA11" s="1034" t="s">
        <v>159</v>
      </c>
      <c r="AB11" s="1034">
        <v>100</v>
      </c>
      <c r="AC11" s="882"/>
    </row>
    <row r="12" spans="2:29"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1"/>
      <c r="Z12" s="882"/>
      <c r="AA12" s="1034" t="s">
        <v>160</v>
      </c>
      <c r="AB12" s="1034">
        <v>100</v>
      </c>
      <c r="AC12" s="882"/>
    </row>
    <row r="13" spans="2:29"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1"/>
      <c r="Z13" s="882"/>
      <c r="AA13" s="1034" t="s">
        <v>161</v>
      </c>
      <c r="AB13" s="1034">
        <v>100</v>
      </c>
      <c r="AC13" s="882"/>
    </row>
    <row r="14" spans="2:29">
      <c r="B14" s="269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1"/>
      <c r="Z14" s="882"/>
      <c r="AA14" s="1034" t="s">
        <v>162</v>
      </c>
      <c r="AB14" s="1034">
        <v>100</v>
      </c>
      <c r="AC14" s="882"/>
    </row>
    <row r="15" spans="2:29">
      <c r="B15" s="269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1"/>
      <c r="Z15" s="882"/>
      <c r="AA15" s="1034" t="s">
        <v>164</v>
      </c>
      <c r="AB15" s="1034">
        <v>99</v>
      </c>
      <c r="AC15" s="882"/>
    </row>
    <row r="16" spans="2:29">
      <c r="B16" s="269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1"/>
      <c r="Z16" s="882"/>
      <c r="AA16" s="1034" t="s">
        <v>163</v>
      </c>
      <c r="AB16" s="1034">
        <v>97</v>
      </c>
      <c r="AC16" s="882"/>
    </row>
    <row r="17" spans="2:29">
      <c r="B17" s="269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1"/>
      <c r="Z17" s="882"/>
      <c r="AA17" s="1034" t="s">
        <v>166</v>
      </c>
      <c r="AB17" s="1034">
        <v>94</v>
      </c>
      <c r="AC17" s="882"/>
    </row>
    <row r="18" spans="2:29">
      <c r="B18" s="269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1"/>
      <c r="Z18" s="882"/>
      <c r="AA18" s="1034" t="s">
        <v>41</v>
      </c>
      <c r="AB18" s="1034">
        <v>85</v>
      </c>
      <c r="AC18" s="882"/>
    </row>
    <row r="19" spans="2:29">
      <c r="B19" s="269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1"/>
      <c r="Z19" s="882"/>
      <c r="AA19" s="1034" t="s">
        <v>165</v>
      </c>
      <c r="AB19" s="1034">
        <v>81</v>
      </c>
      <c r="AC19" s="882"/>
    </row>
    <row r="20" spans="2:29"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1"/>
      <c r="Z20" s="882"/>
      <c r="AA20" s="1034" t="s">
        <v>170</v>
      </c>
      <c r="AB20" s="1034">
        <v>80</v>
      </c>
      <c r="AC20" s="882"/>
    </row>
    <row r="21" spans="2:29">
      <c r="B21" s="269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1"/>
      <c r="Z21" s="882"/>
      <c r="AA21" s="1034" t="s">
        <v>167</v>
      </c>
      <c r="AB21" s="1034">
        <v>80</v>
      </c>
      <c r="AC21" s="882"/>
    </row>
    <row r="22" spans="2:29">
      <c r="B22" s="269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1"/>
      <c r="Z22" s="882"/>
      <c r="AA22" s="1034" t="s">
        <v>169</v>
      </c>
      <c r="AB22" s="1034">
        <v>65</v>
      </c>
      <c r="AC22" s="882"/>
    </row>
    <row r="23" spans="2:29">
      <c r="B23" s="269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1"/>
      <c r="Z23" s="882"/>
      <c r="AA23" s="1034" t="s">
        <v>168</v>
      </c>
      <c r="AB23" s="1034">
        <v>36</v>
      </c>
      <c r="AC23" s="882"/>
    </row>
    <row r="24" spans="2:29"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1"/>
      <c r="Z24" s="882"/>
      <c r="AA24" s="316"/>
      <c r="AB24" s="316"/>
      <c r="AC24" s="882"/>
    </row>
    <row r="25" spans="2:29">
      <c r="B25" s="269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1"/>
      <c r="Z25" s="882"/>
      <c r="AA25" s="1035"/>
      <c r="AB25" s="1036"/>
      <c r="AC25" s="882"/>
    </row>
    <row r="26" spans="2:29">
      <c r="B26" s="272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4"/>
      <c r="Z26" s="882"/>
      <c r="AA26" s="1037"/>
      <c r="AB26" s="1038"/>
      <c r="AC26" s="882"/>
    </row>
    <row r="27" spans="2:29">
      <c r="B27" s="323" t="s">
        <v>171</v>
      </c>
      <c r="Z27" s="882"/>
      <c r="AA27" s="882"/>
      <c r="AB27" s="882"/>
      <c r="AC27" s="882"/>
    </row>
    <row r="28" spans="2:29">
      <c r="Z28" s="882"/>
      <c r="AA28" s="882"/>
      <c r="AB28" s="882"/>
      <c r="AC28" s="882"/>
    </row>
    <row r="29" spans="2:29">
      <c r="Z29" s="882"/>
      <c r="AA29" s="882"/>
      <c r="AB29" s="882"/>
      <c r="AC29" s="882"/>
    </row>
    <row r="30" spans="2:29">
      <c r="Z30" s="882"/>
      <c r="AA30" s="882"/>
      <c r="AB30" s="882"/>
      <c r="AC30" s="882"/>
    </row>
    <row r="31" spans="2:29">
      <c r="Z31" s="882"/>
      <c r="AA31" s="882"/>
      <c r="AB31" s="882"/>
      <c r="AC31" s="882"/>
    </row>
    <row r="32" spans="2:29">
      <c r="Z32" s="882"/>
      <c r="AA32" s="882"/>
      <c r="AB32" s="882"/>
      <c r="AC32" s="882"/>
    </row>
    <row r="33" spans="26:29">
      <c r="Z33" s="882"/>
      <c r="AA33" s="882"/>
      <c r="AB33" s="882"/>
      <c r="AC33" s="882"/>
    </row>
  </sheetData>
  <sheetProtection algorithmName="SHA-512" hashValue="Vmm7J8GD/iOTVR6nwJlk/748nsOnI78KIjwxeeyVeybLzrJlFjyGGtncLSo9FxhQN8zvCsM73qndcDBX4MqMSQ==" saltValue="8f831uPuL8Heo+MYZdRyqg==" spinCount="100000" sheet="1" objects="1" scenarios="1"/>
  <mergeCells count="2">
    <mergeCell ref="AA7:AB7"/>
    <mergeCell ref="B2:M2"/>
  </mergeCells>
  <pageMargins left="0.70866141732283472" right="0.70866141732283472" top="0.74803149606299213" bottom="0.74803149606299213" header="0.31496062992125984" footer="0.31496062992125984"/>
  <pageSetup paperSize="125" scale="86" orientation="landscape" horizontalDpi="1200" verticalDpi="1200" r:id="rId1"/>
  <drawing r:id="rId2"/>
  <tableParts count="1">
    <tablePart r:id="rId3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2:W34"/>
  <sheetViews>
    <sheetView zoomScaleNormal="100" workbookViewId="0"/>
  </sheetViews>
  <sheetFormatPr baseColWidth="10" defaultRowHeight="15"/>
  <cols>
    <col min="1" max="1" width="2.7109375" customWidth="1"/>
    <col min="13" max="13" width="4.5703125" customWidth="1"/>
    <col min="21" max="21" width="31.7109375" bestFit="1" customWidth="1"/>
    <col min="26" max="26" width="11.42578125" customWidth="1"/>
  </cols>
  <sheetData>
    <row r="2" spans="2:23" ht="16.5" customHeight="1">
      <c r="B2" s="1201" t="s">
        <v>672</v>
      </c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T2" s="882"/>
      <c r="U2" s="882"/>
      <c r="V2" s="882"/>
      <c r="W2" s="882"/>
    </row>
    <row r="3" spans="2:23" ht="15.75" customHeight="1"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T3" s="1039"/>
      <c r="U3" s="1040"/>
      <c r="V3" s="1039" t="s">
        <v>174</v>
      </c>
      <c r="W3" s="1039"/>
    </row>
    <row r="4" spans="2:23"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8"/>
      <c r="T4" s="1039" t="s">
        <v>85</v>
      </c>
      <c r="U4" s="1039" t="s">
        <v>86</v>
      </c>
      <c r="V4" s="1039" t="s">
        <v>87</v>
      </c>
      <c r="W4" s="1039" t="s">
        <v>102</v>
      </c>
    </row>
    <row r="5" spans="2:23"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1"/>
      <c r="T5" s="1039">
        <v>1</v>
      </c>
      <c r="U5" s="882" t="s">
        <v>176</v>
      </c>
      <c r="V5" s="882">
        <v>240</v>
      </c>
      <c r="W5" s="1041">
        <v>1814.3</v>
      </c>
    </row>
    <row r="6" spans="2:23"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1"/>
      <c r="T6" s="1039">
        <f t="shared" ref="T6:T14" si="0">+T5+1</f>
        <v>2</v>
      </c>
      <c r="U6" s="882" t="s">
        <v>177</v>
      </c>
      <c r="V6" s="882">
        <v>213</v>
      </c>
      <c r="W6" s="1041">
        <v>68809</v>
      </c>
    </row>
    <row r="7" spans="2:23"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T7" s="1039">
        <f t="shared" si="0"/>
        <v>3</v>
      </c>
      <c r="U7" s="882" t="s">
        <v>454</v>
      </c>
      <c r="V7" s="882">
        <v>157</v>
      </c>
      <c r="W7" s="1041">
        <v>5085.6000000000004</v>
      </c>
    </row>
    <row r="8" spans="2:23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1"/>
      <c r="T8" s="1039">
        <f t="shared" si="0"/>
        <v>4</v>
      </c>
      <c r="U8" s="882" t="s">
        <v>178</v>
      </c>
      <c r="V8" s="882">
        <v>76</v>
      </c>
      <c r="W8" s="1041">
        <v>15343.73</v>
      </c>
    </row>
    <row r="9" spans="2:23"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1"/>
      <c r="T9" s="1039">
        <f t="shared" si="0"/>
        <v>5</v>
      </c>
      <c r="U9" s="882" t="s">
        <v>180</v>
      </c>
      <c r="V9" s="882">
        <v>35</v>
      </c>
      <c r="W9" s="1041">
        <v>26.42</v>
      </c>
    </row>
    <row r="10" spans="2:23"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1"/>
      <c r="T10" s="1039">
        <f t="shared" si="0"/>
        <v>6</v>
      </c>
      <c r="U10" s="882" t="s">
        <v>179</v>
      </c>
      <c r="V10" s="882">
        <v>18</v>
      </c>
      <c r="W10" s="1041">
        <v>468.96</v>
      </c>
    </row>
    <row r="11" spans="2:23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1"/>
      <c r="T11" s="1039">
        <f t="shared" si="0"/>
        <v>7</v>
      </c>
      <c r="U11" s="882" t="s">
        <v>182</v>
      </c>
      <c r="V11" s="882">
        <v>16</v>
      </c>
      <c r="W11" s="1041">
        <v>407.7</v>
      </c>
    </row>
    <row r="12" spans="2:23"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1"/>
      <c r="T12" s="1039">
        <f t="shared" si="0"/>
        <v>8</v>
      </c>
      <c r="U12" s="882" t="s">
        <v>459</v>
      </c>
      <c r="V12" s="882">
        <v>11</v>
      </c>
      <c r="W12" s="1041">
        <v>4200.2</v>
      </c>
    </row>
    <row r="13" spans="2:23"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1"/>
      <c r="T13" s="1039">
        <f t="shared" si="0"/>
        <v>9</v>
      </c>
      <c r="U13" s="882" t="s">
        <v>181</v>
      </c>
      <c r="V13" s="882">
        <v>10</v>
      </c>
      <c r="W13" s="1041">
        <v>55.14</v>
      </c>
    </row>
    <row r="14" spans="2:23">
      <c r="B14" s="269"/>
      <c r="C14" s="270"/>
      <c r="D14" s="270"/>
      <c r="E14" s="270"/>
      <c r="F14" s="270"/>
      <c r="G14" s="270"/>
      <c r="H14" s="270"/>
      <c r="I14" s="270"/>
      <c r="J14" s="270"/>
      <c r="K14" s="270"/>
      <c r="L14" s="271"/>
      <c r="T14" s="1039">
        <f t="shared" si="0"/>
        <v>10</v>
      </c>
      <c r="U14" s="882" t="s">
        <v>183</v>
      </c>
      <c r="V14" s="882">
        <v>3</v>
      </c>
      <c r="W14" s="1041">
        <v>64</v>
      </c>
    </row>
    <row r="15" spans="2:23">
      <c r="B15" s="269"/>
      <c r="C15" s="270"/>
      <c r="D15" s="270"/>
      <c r="E15" s="270"/>
      <c r="F15" s="270"/>
      <c r="G15" s="270"/>
      <c r="H15" s="270"/>
      <c r="I15" s="270"/>
      <c r="J15" s="270"/>
      <c r="K15" s="270"/>
      <c r="L15" s="271"/>
      <c r="T15" s="1039"/>
      <c r="U15" s="1039"/>
      <c r="V15" s="1039"/>
      <c r="W15" s="1039"/>
    </row>
    <row r="16" spans="2:23">
      <c r="B16" s="269"/>
      <c r="C16" s="270"/>
      <c r="D16" s="270"/>
      <c r="E16" s="270"/>
      <c r="F16" s="270"/>
      <c r="G16" s="270"/>
      <c r="H16" s="270"/>
      <c r="I16" s="270"/>
      <c r="J16" s="270"/>
      <c r="K16" s="270"/>
      <c r="L16" s="271"/>
      <c r="T16" s="1039"/>
      <c r="U16" s="1042"/>
      <c r="V16" s="1043">
        <f>SUM(V5:V14)</f>
        <v>779</v>
      </c>
      <c r="W16" s="1043">
        <f>SUM(W5:W14)</f>
        <v>96275.05</v>
      </c>
    </row>
    <row r="17" spans="2:23">
      <c r="B17" s="269"/>
      <c r="C17" s="270"/>
      <c r="D17" s="270"/>
      <c r="E17" s="270"/>
      <c r="F17" s="270"/>
      <c r="G17" s="270"/>
      <c r="H17" s="270"/>
      <c r="I17" s="270"/>
      <c r="J17" s="270"/>
      <c r="K17" s="270"/>
      <c r="L17" s="271"/>
      <c r="T17" s="882"/>
      <c r="U17" s="882"/>
      <c r="V17" s="882"/>
      <c r="W17" s="882"/>
    </row>
    <row r="18" spans="2:23">
      <c r="B18" s="269"/>
      <c r="C18" s="270"/>
      <c r="D18" s="270"/>
      <c r="E18" s="270"/>
      <c r="F18" s="270"/>
      <c r="G18" s="270"/>
      <c r="H18" s="270"/>
      <c r="I18" s="270"/>
      <c r="J18" s="270"/>
      <c r="K18" s="270"/>
      <c r="L18" s="271"/>
      <c r="T18" s="882"/>
      <c r="U18" s="882"/>
      <c r="V18" s="882"/>
      <c r="W18" s="882"/>
    </row>
    <row r="19" spans="2:23">
      <c r="B19" s="269"/>
      <c r="C19" s="270"/>
      <c r="D19" s="270"/>
      <c r="E19" s="270"/>
      <c r="F19" s="270"/>
      <c r="G19" s="270"/>
      <c r="H19" s="270"/>
      <c r="I19" s="270"/>
      <c r="J19" s="270"/>
      <c r="K19" s="270"/>
      <c r="L19" s="271"/>
      <c r="T19" s="882"/>
      <c r="U19" s="882"/>
      <c r="V19" s="882"/>
      <c r="W19" s="882"/>
    </row>
    <row r="20" spans="2:23"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1"/>
      <c r="T20" s="882"/>
      <c r="U20" s="882"/>
      <c r="V20" s="882"/>
      <c r="W20" s="882"/>
    </row>
    <row r="21" spans="2:23">
      <c r="B21" s="269"/>
      <c r="C21" s="270"/>
      <c r="D21" s="270"/>
      <c r="E21" s="270"/>
      <c r="F21" s="270"/>
      <c r="G21" s="270"/>
      <c r="H21" s="270"/>
      <c r="I21" s="270"/>
      <c r="J21" s="270"/>
      <c r="K21" s="270"/>
      <c r="L21" s="271"/>
      <c r="T21" s="882"/>
      <c r="U21" s="882"/>
      <c r="V21" s="882"/>
      <c r="W21" s="882"/>
    </row>
    <row r="22" spans="2:23">
      <c r="B22" s="269"/>
      <c r="C22" s="270"/>
      <c r="D22" s="270"/>
      <c r="E22" s="270"/>
      <c r="F22" s="270"/>
      <c r="G22" s="270"/>
      <c r="H22" s="270"/>
      <c r="I22" s="270"/>
      <c r="J22" s="270"/>
      <c r="K22" s="270"/>
      <c r="L22" s="271"/>
    </row>
    <row r="23" spans="2:23">
      <c r="B23" s="269"/>
      <c r="C23" s="270"/>
      <c r="D23" s="270"/>
      <c r="E23" s="270"/>
      <c r="F23" s="270"/>
      <c r="G23" s="270"/>
      <c r="H23" s="270"/>
      <c r="I23" s="270"/>
      <c r="J23" s="270"/>
      <c r="K23" s="270"/>
      <c r="L23" s="271"/>
    </row>
    <row r="24" spans="2:23"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1"/>
    </row>
    <row r="25" spans="2:23">
      <c r="B25" s="269"/>
      <c r="C25" s="270"/>
      <c r="D25" s="270"/>
      <c r="E25" s="270"/>
      <c r="F25" s="270"/>
      <c r="G25" s="270"/>
      <c r="H25" s="270"/>
      <c r="I25" s="270"/>
      <c r="J25" s="270"/>
      <c r="K25" s="270"/>
      <c r="L25" s="271"/>
    </row>
    <row r="26" spans="2:23">
      <c r="B26" s="269"/>
      <c r="C26" s="270"/>
      <c r="D26" s="270"/>
      <c r="E26" s="270"/>
      <c r="F26" s="270"/>
      <c r="G26" s="270"/>
      <c r="H26" s="270"/>
      <c r="I26" s="270"/>
      <c r="J26" s="270"/>
      <c r="K26" s="270"/>
      <c r="L26" s="271"/>
    </row>
    <row r="27" spans="2:23" ht="21">
      <c r="B27" s="269"/>
      <c r="C27" s="270"/>
      <c r="D27" s="270"/>
      <c r="E27" s="270"/>
      <c r="F27" s="270"/>
      <c r="G27" s="270"/>
      <c r="H27" s="270"/>
      <c r="I27" s="270"/>
      <c r="J27" s="270"/>
      <c r="K27" s="270"/>
      <c r="L27" s="271"/>
      <c r="S27" s="644"/>
    </row>
    <row r="28" spans="2:23">
      <c r="B28" s="269"/>
      <c r="C28" s="270"/>
      <c r="D28" s="270"/>
      <c r="E28" s="270"/>
      <c r="F28" s="270"/>
      <c r="G28" s="270"/>
      <c r="H28" s="270"/>
      <c r="I28" s="270"/>
      <c r="J28" s="270"/>
      <c r="K28" s="270"/>
      <c r="L28" s="271"/>
    </row>
    <row r="29" spans="2:23"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1"/>
    </row>
    <row r="30" spans="2:23">
      <c r="B30" s="269"/>
      <c r="C30" s="270"/>
      <c r="D30" s="270"/>
      <c r="E30" s="270"/>
      <c r="F30" s="270"/>
      <c r="G30" s="270"/>
      <c r="H30" s="270"/>
      <c r="I30" s="270"/>
      <c r="J30" s="270"/>
      <c r="K30" s="270"/>
      <c r="L30" s="271"/>
    </row>
    <row r="31" spans="2:23">
      <c r="B31" s="269"/>
      <c r="C31" s="270"/>
      <c r="D31" s="270"/>
      <c r="E31" s="270"/>
      <c r="F31" s="270"/>
      <c r="G31" s="270"/>
      <c r="H31" s="270"/>
      <c r="I31" s="270"/>
      <c r="J31" s="270"/>
      <c r="K31" s="270"/>
      <c r="L31" s="271"/>
    </row>
    <row r="32" spans="2:23">
      <c r="B32" s="269"/>
      <c r="C32" s="270"/>
      <c r="D32" s="270"/>
      <c r="E32" s="270"/>
      <c r="F32" s="270"/>
      <c r="G32" s="270"/>
      <c r="H32" s="270"/>
      <c r="I32" s="270"/>
      <c r="J32" s="270"/>
      <c r="K32" s="270"/>
      <c r="L32" s="271"/>
    </row>
    <row r="33" spans="2:12">
      <c r="B33" s="272"/>
      <c r="C33" s="273"/>
      <c r="D33" s="273"/>
      <c r="E33" s="273"/>
      <c r="F33" s="273"/>
      <c r="G33" s="273"/>
      <c r="H33" s="273"/>
      <c r="I33" s="273"/>
      <c r="J33" s="273"/>
      <c r="K33" s="273"/>
      <c r="L33" s="274"/>
    </row>
    <row r="34" spans="2:12">
      <c r="B34" s="1202" t="s">
        <v>184</v>
      </c>
      <c r="C34" s="1202"/>
      <c r="D34" s="1202"/>
      <c r="E34" s="1202"/>
    </row>
  </sheetData>
  <sheetProtection algorithmName="SHA-512" hashValue="rp56QHcmOGNvleQZLLfHwSf72o3Pj3pFEFiCB10y1LEn+GWPkDsTlp8/7gemUG7T9uqeWvSirLZ5YClYufQIcg==" saltValue="jurtc6HibGum2QLw47Hv0g==" spinCount="100000" sheet="1" objects="1" scenarios="1"/>
  <sortState ref="S29:V38">
    <sortCondition descending="1" ref="U29:U38"/>
  </sortState>
  <mergeCells count="2">
    <mergeCell ref="B2:L3"/>
    <mergeCell ref="B34:E34"/>
  </mergeCells>
  <pageMargins left="0.7" right="0.7" top="0.75" bottom="0.75" header="0.3" footer="0.3"/>
  <pageSetup paperSize="125" scale="72" orientation="portrait" horizontalDpi="1200" verticalDpi="1200" r:id="rId1"/>
  <drawing r:id="rId2"/>
  <tableParts count="1">
    <tablePart r:id="rId3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1:E27"/>
  <sheetViews>
    <sheetView workbookViewId="0"/>
  </sheetViews>
  <sheetFormatPr baseColWidth="10" defaultRowHeight="15"/>
  <cols>
    <col min="1" max="1" width="2.7109375" customWidth="1"/>
    <col min="2" max="5" width="14.7109375" customWidth="1"/>
  </cols>
  <sheetData>
    <row r="1" spans="2:5" ht="15.75" thickBot="1"/>
    <row r="2" spans="2:5" ht="33" customHeight="1" thickBot="1">
      <c r="B2" s="1117" t="s">
        <v>547</v>
      </c>
      <c r="C2" s="1118"/>
      <c r="D2" s="1118"/>
      <c r="E2" s="1119"/>
    </row>
    <row r="3" spans="2:5" ht="15.75" thickBot="1">
      <c r="B3" s="1203" t="s">
        <v>0</v>
      </c>
      <c r="C3" s="1205" t="s">
        <v>185</v>
      </c>
      <c r="D3" s="1206"/>
      <c r="E3" s="1207"/>
    </row>
    <row r="4" spans="2:5" ht="49.5" customHeight="1" thickBot="1">
      <c r="B4" s="1204"/>
      <c r="C4" s="331" t="s">
        <v>186</v>
      </c>
      <c r="D4" s="331" t="s">
        <v>187</v>
      </c>
      <c r="E4" s="331" t="s">
        <v>188</v>
      </c>
    </row>
    <row r="5" spans="2:5" ht="18" customHeight="1" thickBot="1">
      <c r="B5" s="332">
        <v>1993</v>
      </c>
      <c r="C5" s="333">
        <v>222</v>
      </c>
      <c r="D5" s="334" t="s">
        <v>189</v>
      </c>
      <c r="E5" s="335">
        <v>69938.5</v>
      </c>
    </row>
    <row r="6" spans="2:5" ht="18" customHeight="1" thickBot="1">
      <c r="B6" s="336">
        <v>1994</v>
      </c>
      <c r="C6" s="337">
        <v>233</v>
      </c>
      <c r="D6" s="338" t="s">
        <v>189</v>
      </c>
      <c r="E6" s="339">
        <v>74028.5</v>
      </c>
    </row>
    <row r="7" spans="2:5" ht="18" customHeight="1" thickBot="1">
      <c r="B7" s="332">
        <v>1995</v>
      </c>
      <c r="C7" s="333">
        <v>287</v>
      </c>
      <c r="D7" s="334">
        <v>96625.8</v>
      </c>
      <c r="E7" s="335">
        <v>76617.5</v>
      </c>
    </row>
    <row r="8" spans="2:5" ht="18" customHeight="1" thickBot="1">
      <c r="B8" s="336">
        <v>1996</v>
      </c>
      <c r="C8" s="337">
        <v>257</v>
      </c>
      <c r="D8" s="338" t="s">
        <v>189</v>
      </c>
      <c r="E8" s="339">
        <v>72337.5</v>
      </c>
    </row>
    <row r="9" spans="2:5" ht="18" customHeight="1" thickBot="1">
      <c r="B9" s="332">
        <v>1997</v>
      </c>
      <c r="C9" s="333">
        <v>260</v>
      </c>
      <c r="D9" s="334" t="s">
        <v>189</v>
      </c>
      <c r="E9" s="335">
        <v>74422.5</v>
      </c>
    </row>
    <row r="10" spans="2:5" ht="18" customHeight="1" thickBot="1">
      <c r="B10" s="336">
        <v>1998</v>
      </c>
      <c r="C10" s="337">
        <v>295</v>
      </c>
      <c r="D10" s="338">
        <v>104041.81</v>
      </c>
      <c r="E10" s="339">
        <v>76841.97</v>
      </c>
    </row>
    <row r="11" spans="2:5" ht="18" customHeight="1" thickBot="1">
      <c r="B11" s="332">
        <v>1999</v>
      </c>
      <c r="C11" s="333">
        <v>324</v>
      </c>
      <c r="D11" s="334">
        <v>104846.67</v>
      </c>
      <c r="E11" s="335">
        <v>78157.009999999995</v>
      </c>
    </row>
    <row r="12" spans="2:5" ht="18" customHeight="1" thickBot="1">
      <c r="B12" s="336">
        <v>2000</v>
      </c>
      <c r="C12" s="337">
        <v>336</v>
      </c>
      <c r="D12" s="338">
        <v>105003.17</v>
      </c>
      <c r="E12" s="339">
        <v>78319.009900000005</v>
      </c>
    </row>
    <row r="13" spans="2:5" ht="18" customHeight="1" thickBot="1">
      <c r="B13" s="332">
        <v>2001</v>
      </c>
      <c r="C13" s="333">
        <v>400</v>
      </c>
      <c r="D13" s="334">
        <v>114703.73</v>
      </c>
      <c r="E13" s="335">
        <v>84878.94</v>
      </c>
    </row>
    <row r="14" spans="2:5" ht="18" customHeight="1" thickBot="1">
      <c r="B14" s="336">
        <v>2002</v>
      </c>
      <c r="C14" s="337">
        <v>439</v>
      </c>
      <c r="D14" s="338">
        <v>122239.32</v>
      </c>
      <c r="E14" s="339">
        <v>81796.59</v>
      </c>
    </row>
    <row r="15" spans="2:5" ht="18" customHeight="1" thickBot="1">
      <c r="B15" s="332">
        <v>2003</v>
      </c>
      <c r="C15" s="333">
        <v>465</v>
      </c>
      <c r="D15" s="334">
        <v>123722.92</v>
      </c>
      <c r="E15" s="335">
        <v>83660</v>
      </c>
    </row>
    <row r="16" spans="2:5" ht="18" customHeight="1" thickBot="1">
      <c r="B16" s="336">
        <v>2004</v>
      </c>
      <c r="C16" s="337">
        <v>482</v>
      </c>
      <c r="D16" s="338">
        <v>125294.41</v>
      </c>
      <c r="E16" s="339">
        <v>85605.8</v>
      </c>
    </row>
    <row r="17" spans="2:5" ht="18" customHeight="1" thickBot="1">
      <c r="B17" s="332">
        <v>2005</v>
      </c>
      <c r="C17" s="333">
        <v>488</v>
      </c>
      <c r="D17" s="334">
        <v>121758.41</v>
      </c>
      <c r="E17" s="335">
        <v>87052.32</v>
      </c>
    </row>
    <row r="18" spans="2:5" ht="18" customHeight="1" thickBot="1">
      <c r="B18" s="336">
        <v>2006</v>
      </c>
      <c r="C18" s="337">
        <v>491</v>
      </c>
      <c r="D18" s="338">
        <v>118137.7</v>
      </c>
      <c r="E18" s="339">
        <v>85399</v>
      </c>
    </row>
    <row r="19" spans="2:5" ht="18" customHeight="1" thickBot="1">
      <c r="B19" s="332">
        <v>2007</v>
      </c>
      <c r="C19" s="333">
        <v>541</v>
      </c>
      <c r="D19" s="334">
        <v>126491.95000000001</v>
      </c>
      <c r="E19" s="335">
        <v>86393.150000000009</v>
      </c>
    </row>
    <row r="20" spans="2:5" ht="18" customHeight="1" thickBot="1">
      <c r="B20" s="336">
        <v>2008</v>
      </c>
      <c r="C20" s="337">
        <v>604</v>
      </c>
      <c r="D20" s="338">
        <v>130877.77</v>
      </c>
      <c r="E20" s="339">
        <v>87310.01</v>
      </c>
    </row>
    <row r="21" spans="2:5" ht="18" customHeight="1" thickBot="1">
      <c r="B21" s="332">
        <v>2009</v>
      </c>
      <c r="C21" s="333">
        <v>631</v>
      </c>
      <c r="D21" s="334">
        <v>133090.53999999998</v>
      </c>
      <c r="E21" s="335">
        <v>90040.249999999985</v>
      </c>
    </row>
    <row r="22" spans="2:5" ht="18" customHeight="1" thickBot="1">
      <c r="B22" s="336">
        <v>2010</v>
      </c>
      <c r="C22" s="337">
        <v>645</v>
      </c>
      <c r="D22" s="338">
        <v>135391.96369999999</v>
      </c>
      <c r="E22" s="339">
        <v>91722.808999999994</v>
      </c>
    </row>
    <row r="23" spans="2:5" ht="18" customHeight="1" thickBot="1">
      <c r="B23" s="332">
        <v>2011</v>
      </c>
      <c r="C23" s="333">
        <v>653</v>
      </c>
      <c r="D23" s="334">
        <v>134530.68999999997</v>
      </c>
      <c r="E23" s="335">
        <v>94647.163</v>
      </c>
    </row>
    <row r="24" spans="2:5" ht="18" customHeight="1" thickBot="1">
      <c r="B24" s="336">
        <v>2012</v>
      </c>
      <c r="C24" s="337">
        <v>699</v>
      </c>
      <c r="D24" s="338">
        <v>135134.79</v>
      </c>
      <c r="E24" s="339">
        <v>96446.344999999987</v>
      </c>
    </row>
    <row r="25" spans="2:5" ht="18" customHeight="1" thickBot="1">
      <c r="B25" s="332">
        <v>2013</v>
      </c>
      <c r="C25" s="333">
        <v>742</v>
      </c>
      <c r="D25" s="334">
        <v>137809</v>
      </c>
      <c r="E25" s="335">
        <v>94792</v>
      </c>
    </row>
    <row r="26" spans="2:5" ht="18" customHeight="1" thickBot="1">
      <c r="B26" s="340">
        <v>2014</v>
      </c>
      <c r="C26" s="341">
        <f>'3.2'!C37</f>
        <v>779</v>
      </c>
      <c r="D26" s="342">
        <f>'3.2'!D37</f>
        <v>138045.29000000004</v>
      </c>
      <c r="E26" s="343">
        <f>'3.2'!E37</f>
        <v>96274.75</v>
      </c>
    </row>
    <row r="27" spans="2:5">
      <c r="B27" s="1208" t="s">
        <v>190</v>
      </c>
      <c r="C27" s="1209"/>
      <c r="D27" s="1209"/>
      <c r="E27" s="1209"/>
    </row>
  </sheetData>
  <sheetProtection algorithmName="SHA-512" hashValue="92OHPXolwJa9nEZBTcyJaWSfefyhuNL7W78Z3VM3ZFqlZs54vInixnOUc1y7n0jlTZF21fEeZTNO4ftgkmwMgA==" saltValue="iY8BqXahjbbPawVx5X5wzQ==" spinCount="100000" sheet="1" objects="1" scenarios="1"/>
  <mergeCells count="4">
    <mergeCell ref="B2:E2"/>
    <mergeCell ref="B3:B4"/>
    <mergeCell ref="C3:E3"/>
    <mergeCell ref="B27:E27"/>
  </mergeCells>
  <pageMargins left="0.7" right="0.7" top="0.75" bottom="0.75" header="0.3" footer="0.3"/>
  <pageSetup paperSize="125" orientation="portrait" horizontalDpi="1200" verticalDpi="12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F46"/>
  <sheetViews>
    <sheetView showZeros="0" zoomScale="87" zoomScaleNormal="87" workbookViewId="0"/>
  </sheetViews>
  <sheetFormatPr baseColWidth="10" defaultRowHeight="12.75"/>
  <cols>
    <col min="1" max="1" width="2.7109375" style="23" customWidth="1"/>
    <col min="2" max="2" width="26.7109375" style="23" customWidth="1"/>
    <col min="3" max="3" width="12.7109375" style="23" customWidth="1"/>
    <col min="4" max="5" width="14.7109375" style="23" customWidth="1"/>
    <col min="6" max="6" width="2.7109375" style="23" customWidth="1"/>
    <col min="7" max="7" width="11.42578125" style="23"/>
    <col min="8" max="8" width="16.28515625" style="23" customWidth="1"/>
    <col min="9" max="16384" width="11.42578125" style="23"/>
  </cols>
  <sheetData>
    <row r="1" spans="2:5" s="22" customFormat="1" ht="12" customHeight="1" thickBot="1">
      <c r="B1" s="20"/>
      <c r="C1" s="21"/>
      <c r="D1" s="21"/>
      <c r="E1" s="21"/>
    </row>
    <row r="2" spans="2:5" ht="36" customHeight="1" thickBot="1">
      <c r="B2" s="1117" t="s">
        <v>548</v>
      </c>
      <c r="C2" s="1118"/>
      <c r="D2" s="1118"/>
      <c r="E2" s="1119"/>
    </row>
    <row r="3" spans="2:5" ht="18" customHeight="1" thickBot="1">
      <c r="B3" s="1210" t="s">
        <v>24</v>
      </c>
      <c r="C3" s="1212" t="s">
        <v>185</v>
      </c>
      <c r="D3" s="1213"/>
      <c r="E3" s="1214"/>
    </row>
    <row r="4" spans="2:5" ht="49.5" customHeight="1" thickBot="1">
      <c r="B4" s="1211"/>
      <c r="C4" s="344" t="s">
        <v>191</v>
      </c>
      <c r="D4" s="344" t="s">
        <v>187</v>
      </c>
      <c r="E4" s="344" t="s">
        <v>188</v>
      </c>
    </row>
    <row r="5" spans="2:5" ht="15.95" customHeight="1" thickBot="1">
      <c r="B5" s="345" t="s">
        <v>27</v>
      </c>
      <c r="C5" s="346">
        <v>3</v>
      </c>
      <c r="D5" s="335">
        <v>44</v>
      </c>
      <c r="E5" s="335">
        <v>26</v>
      </c>
    </row>
    <row r="6" spans="2:5" ht="15.95" customHeight="1" thickBot="1">
      <c r="B6" s="347" t="s">
        <v>28</v>
      </c>
      <c r="C6" s="348">
        <v>31</v>
      </c>
      <c r="D6" s="339">
        <v>12156</v>
      </c>
      <c r="E6" s="339">
        <v>6979.6</v>
      </c>
    </row>
    <row r="7" spans="2:5" ht="15.95" customHeight="1" thickBot="1">
      <c r="B7" s="345" t="s">
        <v>29</v>
      </c>
      <c r="C7" s="346">
        <v>13</v>
      </c>
      <c r="D7" s="335">
        <v>209.41</v>
      </c>
      <c r="E7" s="335">
        <v>189.01</v>
      </c>
    </row>
    <row r="8" spans="2:5" ht="15.95" customHeight="1" thickBot="1">
      <c r="B8" s="347" t="s">
        <v>30</v>
      </c>
      <c r="C8" s="348">
        <v>2</v>
      </c>
      <c r="D8" s="339">
        <v>25</v>
      </c>
      <c r="E8" s="339">
        <v>23</v>
      </c>
    </row>
    <row r="9" spans="2:5" ht="15.95" customHeight="1" thickBot="1">
      <c r="B9" s="345" t="s">
        <v>31</v>
      </c>
      <c r="C9" s="346">
        <v>6</v>
      </c>
      <c r="D9" s="335">
        <v>4662</v>
      </c>
      <c r="E9" s="335">
        <v>2588</v>
      </c>
    </row>
    <row r="10" spans="2:5" ht="15.95" customHeight="1" thickBot="1">
      <c r="B10" s="347" t="s">
        <v>32</v>
      </c>
      <c r="C10" s="348">
        <v>4</v>
      </c>
      <c r="D10" s="339">
        <v>650</v>
      </c>
      <c r="E10" s="339">
        <v>380</v>
      </c>
    </row>
    <row r="11" spans="2:5" ht="15.95" customHeight="1" thickBot="1">
      <c r="B11" s="345" t="s">
        <v>33</v>
      </c>
      <c r="C11" s="346">
        <v>24</v>
      </c>
      <c r="D11" s="335">
        <v>2133.29</v>
      </c>
      <c r="E11" s="335">
        <v>1708.18</v>
      </c>
    </row>
    <row r="12" spans="2:5" ht="15.95" customHeight="1" thickBot="1">
      <c r="B12" s="347" t="s">
        <v>34</v>
      </c>
      <c r="C12" s="348">
        <v>58</v>
      </c>
      <c r="D12" s="339">
        <v>13.5</v>
      </c>
      <c r="E12" s="339">
        <v>5.14</v>
      </c>
    </row>
    <row r="13" spans="2:5" ht="15.95" customHeight="1" thickBot="1">
      <c r="B13" s="345" t="s">
        <v>35</v>
      </c>
      <c r="C13" s="346">
        <v>43</v>
      </c>
      <c r="D13" s="335">
        <v>4790.5</v>
      </c>
      <c r="E13" s="335">
        <v>3806</v>
      </c>
    </row>
    <row r="14" spans="2:5" ht="15.95" customHeight="1" thickBot="1">
      <c r="B14" s="347" t="s">
        <v>36</v>
      </c>
      <c r="C14" s="348">
        <v>58</v>
      </c>
      <c r="D14" s="339">
        <v>130.09</v>
      </c>
      <c r="E14" s="339">
        <v>125.33</v>
      </c>
    </row>
    <row r="15" spans="2:5" ht="15.95" customHeight="1" thickBot="1">
      <c r="B15" s="345" t="s">
        <v>37</v>
      </c>
      <c r="C15" s="346">
        <v>30</v>
      </c>
      <c r="D15" s="335">
        <v>679.84</v>
      </c>
      <c r="E15" s="335">
        <v>492.54</v>
      </c>
    </row>
    <row r="16" spans="2:5" ht="15.95" customHeight="1" thickBot="1">
      <c r="B16" s="347" t="s">
        <v>38</v>
      </c>
      <c r="C16" s="348">
        <v>13</v>
      </c>
      <c r="D16" s="339">
        <v>3548</v>
      </c>
      <c r="E16" s="339">
        <v>3186</v>
      </c>
    </row>
    <row r="17" spans="2:5" ht="15.95" customHeight="1" thickBot="1">
      <c r="B17" s="345" t="s">
        <v>39</v>
      </c>
      <c r="C17" s="346">
        <v>23</v>
      </c>
      <c r="D17" s="335">
        <v>362</v>
      </c>
      <c r="E17" s="335">
        <v>356</v>
      </c>
    </row>
    <row r="18" spans="2:5" ht="15.95" customHeight="1" thickBot="1">
      <c r="B18" s="347" t="s">
        <v>40</v>
      </c>
      <c r="C18" s="348">
        <v>43</v>
      </c>
      <c r="D18" s="339">
        <v>16362.1</v>
      </c>
      <c r="E18" s="339">
        <v>12362.1</v>
      </c>
    </row>
    <row r="19" spans="2:5" ht="15.95" customHeight="1" thickBot="1">
      <c r="B19" s="345" t="s">
        <v>41</v>
      </c>
      <c r="C19" s="346">
        <v>11</v>
      </c>
      <c r="D19" s="335">
        <v>22164</v>
      </c>
      <c r="E19" s="335">
        <v>16739</v>
      </c>
    </row>
    <row r="20" spans="2:5" ht="15.95" customHeight="1" thickBot="1">
      <c r="B20" s="347" t="s">
        <v>42</v>
      </c>
      <c r="C20" s="348">
        <v>5</v>
      </c>
      <c r="D20" s="339">
        <v>3025</v>
      </c>
      <c r="E20" s="339">
        <v>2495</v>
      </c>
    </row>
    <row r="21" spans="2:5" ht="15.95" customHeight="1" thickBot="1">
      <c r="B21" s="345" t="s">
        <v>43</v>
      </c>
      <c r="C21" s="346">
        <v>3</v>
      </c>
      <c r="D21" s="335">
        <v>5.9</v>
      </c>
      <c r="E21" s="335">
        <v>2.5</v>
      </c>
    </row>
    <row r="22" spans="2:5" ht="15.95" customHeight="1" thickBot="1">
      <c r="B22" s="347" t="s">
        <v>44</v>
      </c>
      <c r="C22" s="348">
        <v>0</v>
      </c>
      <c r="D22" s="339">
        <v>0</v>
      </c>
      <c r="E22" s="339">
        <v>0</v>
      </c>
    </row>
    <row r="23" spans="2:5" ht="15.95" customHeight="1" thickBot="1">
      <c r="B23" s="345" t="s">
        <v>45</v>
      </c>
      <c r="C23" s="346">
        <v>13</v>
      </c>
      <c r="D23" s="335">
        <v>14748</v>
      </c>
      <c r="E23" s="335">
        <v>5212.18</v>
      </c>
    </row>
    <row r="24" spans="2:5" ht="15.95" customHeight="1" thickBot="1">
      <c r="B24" s="347" t="s">
        <v>46</v>
      </c>
      <c r="C24" s="348">
        <v>6</v>
      </c>
      <c r="D24" s="339">
        <v>1291.3</v>
      </c>
      <c r="E24" s="339">
        <v>771.3</v>
      </c>
    </row>
    <row r="25" spans="2:5" ht="15.95" customHeight="1" thickBot="1">
      <c r="B25" s="345" t="s">
        <v>47</v>
      </c>
      <c r="C25" s="346">
        <v>5</v>
      </c>
      <c r="D25" s="335">
        <v>815</v>
      </c>
      <c r="E25" s="335">
        <v>514.52</v>
      </c>
    </row>
    <row r="26" spans="2:5" ht="15.95" customHeight="1" thickBot="1">
      <c r="B26" s="347" t="s">
        <v>48</v>
      </c>
      <c r="C26" s="348">
        <v>5</v>
      </c>
      <c r="D26" s="339">
        <v>1601.5</v>
      </c>
      <c r="E26" s="339">
        <v>1591.5</v>
      </c>
    </row>
    <row r="27" spans="2:5" ht="15.95" customHeight="1" thickBot="1">
      <c r="B27" s="345" t="s">
        <v>49</v>
      </c>
      <c r="C27" s="346">
        <v>0</v>
      </c>
      <c r="D27" s="335">
        <v>0</v>
      </c>
      <c r="E27" s="335">
        <v>0</v>
      </c>
    </row>
    <row r="28" spans="2:5" ht="15.95" customHeight="1" thickBot="1">
      <c r="B28" s="347" t="s">
        <v>50</v>
      </c>
      <c r="C28" s="348">
        <v>14</v>
      </c>
      <c r="D28" s="339">
        <v>1314.9499999999998</v>
      </c>
      <c r="E28" s="339">
        <v>957.09999999999991</v>
      </c>
    </row>
    <row r="29" spans="2:5" ht="15.95" customHeight="1" thickBot="1">
      <c r="B29" s="345" t="s">
        <v>51</v>
      </c>
      <c r="C29" s="346">
        <v>143</v>
      </c>
      <c r="D29" s="335">
        <v>9363.5</v>
      </c>
      <c r="E29" s="335">
        <v>8331.7999999999993</v>
      </c>
    </row>
    <row r="30" spans="2:5" ht="15.95" customHeight="1" thickBot="1">
      <c r="B30" s="347" t="s">
        <v>192</v>
      </c>
      <c r="C30" s="348">
        <v>24</v>
      </c>
      <c r="D30" s="339">
        <v>5576.96</v>
      </c>
      <c r="E30" s="339">
        <v>2293.0500000000002</v>
      </c>
    </row>
    <row r="31" spans="2:5" ht="15.95" customHeight="1" thickBot="1">
      <c r="B31" s="345" t="s">
        <v>53</v>
      </c>
      <c r="C31" s="346">
        <v>39</v>
      </c>
      <c r="D31" s="335">
        <v>9960</v>
      </c>
      <c r="E31" s="335">
        <v>8465</v>
      </c>
    </row>
    <row r="32" spans="2:5" ht="15.95" customHeight="1" thickBot="1">
      <c r="B32" s="347" t="s">
        <v>54</v>
      </c>
      <c r="C32" s="348">
        <v>53</v>
      </c>
      <c r="D32" s="339">
        <v>15088</v>
      </c>
      <c r="E32" s="339">
        <v>11892</v>
      </c>
    </row>
    <row r="33" spans="2:6" ht="15.95" customHeight="1" thickBot="1">
      <c r="B33" s="345" t="s">
        <v>55</v>
      </c>
      <c r="C33" s="346">
        <v>0</v>
      </c>
      <c r="D33" s="335">
        <v>0</v>
      </c>
      <c r="E33" s="335">
        <v>0</v>
      </c>
    </row>
    <row r="34" spans="2:6" ht="15.95" customHeight="1" thickBot="1">
      <c r="B34" s="347" t="s">
        <v>56</v>
      </c>
      <c r="C34" s="348">
        <v>15</v>
      </c>
      <c r="D34" s="339">
        <v>7162</v>
      </c>
      <c r="E34" s="339">
        <v>4643.7</v>
      </c>
    </row>
    <row r="35" spans="2:6" ht="15.95" customHeight="1" thickBot="1">
      <c r="B35" s="345" t="s">
        <v>57</v>
      </c>
      <c r="C35" s="346">
        <v>0</v>
      </c>
      <c r="D35" s="335">
        <v>0</v>
      </c>
      <c r="E35" s="335">
        <v>0</v>
      </c>
    </row>
    <row r="36" spans="2:6" ht="18.75" customHeight="1" thickBot="1">
      <c r="B36" s="347" t="s">
        <v>58</v>
      </c>
      <c r="C36" s="348">
        <v>92</v>
      </c>
      <c r="D36" s="339">
        <v>163.44999999999999</v>
      </c>
      <c r="E36" s="339">
        <v>139.19999999999999</v>
      </c>
    </row>
    <row r="37" spans="2:6" ht="18" customHeight="1" thickBot="1">
      <c r="B37" s="349" t="s">
        <v>193</v>
      </c>
      <c r="C37" s="350">
        <f>SUM(C5:C36)</f>
        <v>779</v>
      </c>
      <c r="D37" s="351">
        <f>SUM(D5:D36)</f>
        <v>138045.29000000004</v>
      </c>
      <c r="E37" s="351">
        <f>SUM(E5:E36)</f>
        <v>96274.75</v>
      </c>
    </row>
    <row r="38" spans="2:6" ht="18.75" customHeight="1">
      <c r="B38" s="1215" t="s">
        <v>184</v>
      </c>
      <c r="C38" s="1215"/>
      <c r="D38" s="1215"/>
      <c r="E38" s="1215"/>
      <c r="F38" s="352"/>
    </row>
    <row r="39" spans="2:6">
      <c r="B39" s="31"/>
      <c r="C39" s="29"/>
      <c r="D39" s="29"/>
      <c r="E39" s="29"/>
    </row>
    <row r="46" spans="2:6">
      <c r="B46" s="32"/>
    </row>
  </sheetData>
  <sheetProtection algorithmName="SHA-512" hashValue="r9fnx57b0wo5+L6N4W9amRfASxGofQLI80zuDlyjP0ArJtfMNthSIDfhw0Xv11ORCSozVb/Nl8kcI4qa/dx5tA==" saltValue="fi88Pov2Zu6CxkDOkGum/Q==" spinCount="100000" sheet="1" objects="1" scenarios="1"/>
  <sortState ref="H5:K36">
    <sortCondition ref="H5:H36"/>
  </sortState>
  <mergeCells count="4">
    <mergeCell ref="B2:E2"/>
    <mergeCell ref="B3:B4"/>
    <mergeCell ref="C3:E3"/>
    <mergeCell ref="B38:E38"/>
  </mergeCells>
  <printOptions horizontalCentered="1"/>
  <pageMargins left="0.19685039370078741" right="0.19685039370078741" top="0.59055118110236227" bottom="0.39370078740157483" header="0.39370078740157483" footer="0.19685039370078741"/>
  <pageSetup paperSize="125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AJ47"/>
  <sheetViews>
    <sheetView showZeros="0" zoomScaleNormal="100" workbookViewId="0"/>
  </sheetViews>
  <sheetFormatPr baseColWidth="10" defaultRowHeight="12.75"/>
  <cols>
    <col min="1" max="1" width="2.7109375" style="23" customWidth="1"/>
    <col min="2" max="2" width="26.7109375" style="23" customWidth="1"/>
    <col min="3" max="3" width="5.7109375" style="23" customWidth="1"/>
    <col min="4" max="4" width="12.7109375" style="382" customWidth="1"/>
    <col min="5" max="5" width="5.7109375" style="23" customWidth="1"/>
    <col min="6" max="6" width="12.7109375" style="382" customWidth="1"/>
    <col min="7" max="7" width="5.7109375" style="23" customWidth="1"/>
    <col min="8" max="8" width="12.7109375" style="382" customWidth="1"/>
    <col min="9" max="9" width="5.7109375" style="23" customWidth="1"/>
    <col min="10" max="10" width="12.7109375" style="382" customWidth="1"/>
    <col min="11" max="11" width="5.7109375" style="23" customWidth="1"/>
    <col min="12" max="12" width="12.7109375" style="382" customWidth="1"/>
    <col min="13" max="14" width="2.7109375" style="23" customWidth="1"/>
    <col min="15" max="15" width="26.7109375" style="23" customWidth="1"/>
    <col min="16" max="16" width="5.7109375" style="23" customWidth="1"/>
    <col min="17" max="17" width="10.85546875" style="23" customWidth="1"/>
    <col min="18" max="18" width="5.7109375" style="23" customWidth="1"/>
    <col min="19" max="19" width="9.7109375" style="382" customWidth="1"/>
    <col min="20" max="20" width="5.7109375" style="23" customWidth="1"/>
    <col min="21" max="21" width="11.85546875" style="23" customWidth="1"/>
    <col min="22" max="22" width="5.7109375" style="23" customWidth="1"/>
    <col min="23" max="23" width="11.42578125" style="23" customWidth="1"/>
    <col min="24" max="24" width="5.7109375" style="23" customWidth="1"/>
    <col min="25" max="25" width="9.7109375" style="382" customWidth="1"/>
    <col min="26" max="26" width="7.5703125" style="23" customWidth="1"/>
    <col min="27" max="27" width="12.28515625" style="23" customWidth="1"/>
    <col min="28" max="28" width="2.7109375" style="23" customWidth="1"/>
    <col min="29" max="16384" width="11.42578125" style="23"/>
  </cols>
  <sheetData>
    <row r="1" spans="2:29" s="22" customFormat="1" ht="16.5" thickBot="1">
      <c r="B1" s="20"/>
      <c r="C1" s="21"/>
      <c r="D1" s="353"/>
      <c r="E1" s="21"/>
      <c r="F1" s="353"/>
      <c r="G1" s="21"/>
      <c r="H1" s="353"/>
      <c r="I1" s="21"/>
      <c r="J1" s="353"/>
      <c r="K1" s="21"/>
      <c r="L1" s="353"/>
      <c r="R1" s="21"/>
      <c r="S1" s="353"/>
      <c r="X1" s="21"/>
      <c r="Y1" s="353"/>
    </row>
    <row r="2" spans="2:29" ht="33.75" customHeight="1" thickBot="1">
      <c r="B2" s="1216" t="s">
        <v>572</v>
      </c>
      <c r="C2" s="1217"/>
      <c r="D2" s="1217"/>
      <c r="E2" s="1217"/>
      <c r="F2" s="1217"/>
      <c r="G2" s="1217"/>
      <c r="H2" s="1217"/>
      <c r="I2" s="1217"/>
      <c r="J2" s="1217"/>
      <c r="K2" s="1217"/>
      <c r="L2" s="1218"/>
      <c r="O2" s="1216" t="s">
        <v>549</v>
      </c>
      <c r="P2" s="1217"/>
      <c r="Q2" s="1217"/>
      <c r="R2" s="1217"/>
      <c r="S2" s="1217"/>
      <c r="T2" s="1217"/>
      <c r="U2" s="1217"/>
      <c r="V2" s="1217"/>
      <c r="W2" s="1217"/>
      <c r="X2" s="1217"/>
      <c r="Y2" s="1217"/>
      <c r="Z2" s="1217"/>
      <c r="AA2" s="1218"/>
      <c r="AB2" s="354"/>
      <c r="AC2" s="354"/>
    </row>
    <row r="3" spans="2:29" ht="13.5" hidden="1" thickBot="1">
      <c r="B3" s="1219" t="s">
        <v>194</v>
      </c>
      <c r="C3" s="1220"/>
      <c r="D3" s="1220"/>
      <c r="E3" s="1220"/>
      <c r="F3" s="1220"/>
      <c r="G3" s="1220"/>
      <c r="H3" s="1220"/>
      <c r="I3" s="1220"/>
      <c r="J3" s="1220"/>
      <c r="K3" s="1220"/>
      <c r="L3" s="1221"/>
      <c r="O3" s="1219" t="s">
        <v>194</v>
      </c>
      <c r="P3" s="1220"/>
      <c r="Q3" s="1220"/>
      <c r="R3" s="1220"/>
      <c r="S3" s="1220"/>
      <c r="T3" s="1220"/>
      <c r="U3" s="1220"/>
      <c r="V3" s="1220"/>
      <c r="W3" s="1220"/>
      <c r="X3" s="1220"/>
      <c r="Y3" s="1220"/>
      <c r="Z3" s="1220"/>
      <c r="AA3" s="1221"/>
      <c r="AB3" s="355"/>
      <c r="AC3" s="355"/>
    </row>
    <row r="4" spans="2:29" ht="45" customHeight="1" thickBot="1">
      <c r="B4" s="1222" t="s">
        <v>24</v>
      </c>
      <c r="C4" s="1224" t="s">
        <v>179</v>
      </c>
      <c r="D4" s="1225"/>
      <c r="E4" s="1224" t="s">
        <v>183</v>
      </c>
      <c r="F4" s="1225"/>
      <c r="G4" s="1226" t="s">
        <v>195</v>
      </c>
      <c r="H4" s="1227"/>
      <c r="I4" s="1226" t="s">
        <v>196</v>
      </c>
      <c r="J4" s="1227"/>
      <c r="K4" s="1226" t="s">
        <v>197</v>
      </c>
      <c r="L4" s="1227"/>
      <c r="M4" s="30"/>
      <c r="N4" s="30"/>
      <c r="O4" s="1232" t="s">
        <v>24</v>
      </c>
      <c r="P4" s="1228" t="s">
        <v>198</v>
      </c>
      <c r="Q4" s="1229"/>
      <c r="R4" s="1228" t="s">
        <v>199</v>
      </c>
      <c r="S4" s="1229"/>
      <c r="T4" s="1228" t="s">
        <v>200</v>
      </c>
      <c r="U4" s="1229"/>
      <c r="V4" s="1228" t="s">
        <v>201</v>
      </c>
      <c r="W4" s="1229"/>
      <c r="X4" s="1228" t="s">
        <v>182</v>
      </c>
      <c r="Y4" s="1229"/>
      <c r="Z4" s="1228" t="s">
        <v>21</v>
      </c>
      <c r="AA4" s="1229"/>
    </row>
    <row r="5" spans="2:29" ht="21" customHeight="1" thickBot="1">
      <c r="B5" s="1223"/>
      <c r="C5" s="356" t="s">
        <v>202</v>
      </c>
      <c r="D5" s="357" t="s">
        <v>203</v>
      </c>
      <c r="E5" s="356" t="s">
        <v>202</v>
      </c>
      <c r="F5" s="357" t="s">
        <v>203</v>
      </c>
      <c r="G5" s="356" t="s">
        <v>202</v>
      </c>
      <c r="H5" s="357" t="s">
        <v>203</v>
      </c>
      <c r="I5" s="356" t="s">
        <v>202</v>
      </c>
      <c r="J5" s="357" t="s">
        <v>203</v>
      </c>
      <c r="K5" s="356" t="s">
        <v>202</v>
      </c>
      <c r="L5" s="357" t="s">
        <v>203</v>
      </c>
      <c r="M5" s="30"/>
      <c r="N5" s="30"/>
      <c r="O5" s="1233"/>
      <c r="P5" s="358" t="s">
        <v>202</v>
      </c>
      <c r="Q5" s="359" t="s">
        <v>203</v>
      </c>
      <c r="R5" s="358" t="s">
        <v>202</v>
      </c>
      <c r="S5" s="359" t="s">
        <v>203</v>
      </c>
      <c r="T5" s="358" t="s">
        <v>202</v>
      </c>
      <c r="U5" s="359" t="s">
        <v>203</v>
      </c>
      <c r="V5" s="358" t="s">
        <v>202</v>
      </c>
      <c r="W5" s="359" t="s">
        <v>203</v>
      </c>
      <c r="X5" s="358" t="s">
        <v>202</v>
      </c>
      <c r="Y5" s="359" t="s">
        <v>203</v>
      </c>
      <c r="Z5" s="358" t="s">
        <v>202</v>
      </c>
      <c r="AA5" s="359" t="s">
        <v>203</v>
      </c>
    </row>
    <row r="6" spans="2:29" s="133" customFormat="1" ht="13.5" thickBot="1">
      <c r="B6" s="360" t="s">
        <v>27</v>
      </c>
      <c r="C6" s="361">
        <v>0</v>
      </c>
      <c r="D6" s="362"/>
      <c r="E6" s="361"/>
      <c r="F6" s="362"/>
      <c r="G6" s="361">
        <v>3</v>
      </c>
      <c r="H6" s="362">
        <v>26</v>
      </c>
      <c r="I6" s="361"/>
      <c r="J6" s="362"/>
      <c r="K6" s="361"/>
      <c r="L6" s="362"/>
      <c r="M6" s="363"/>
      <c r="N6" s="363"/>
      <c r="O6" s="364" t="s">
        <v>27</v>
      </c>
      <c r="P6" s="365"/>
      <c r="Q6" s="366"/>
      <c r="R6" s="365"/>
      <c r="S6" s="366"/>
      <c r="T6" s="365"/>
      <c r="U6" s="366"/>
      <c r="V6" s="365"/>
      <c r="W6" s="366"/>
      <c r="X6" s="365"/>
      <c r="Y6" s="366"/>
      <c r="Z6" s="367">
        <f>C6+E6+G6+I6+K6+P6+R6+T6+V6+X6</f>
        <v>3</v>
      </c>
      <c r="AA6" s="367">
        <f>D6+F6+H6+J6+L6+Q6+S6+U6+W6+Y6</f>
        <v>26</v>
      </c>
    </row>
    <row r="7" spans="2:29" s="133" customFormat="1" ht="13.5" thickBot="1">
      <c r="B7" s="368" t="s">
        <v>28</v>
      </c>
      <c r="C7" s="369"/>
      <c r="D7" s="370"/>
      <c r="E7" s="369"/>
      <c r="F7" s="370"/>
      <c r="G7" s="369">
        <v>7</v>
      </c>
      <c r="H7" s="370">
        <v>1184.5999999999999</v>
      </c>
      <c r="I7" s="369"/>
      <c r="J7" s="370"/>
      <c r="K7" s="369">
        <v>17</v>
      </c>
      <c r="L7" s="370">
        <v>5739.2</v>
      </c>
      <c r="M7" s="363"/>
      <c r="N7" s="363"/>
      <c r="O7" s="371" t="s">
        <v>28</v>
      </c>
      <c r="P7" s="372"/>
      <c r="Q7" s="373"/>
      <c r="R7" s="372"/>
      <c r="S7" s="373"/>
      <c r="T7" s="372"/>
      <c r="U7" s="373"/>
      <c r="V7" s="372">
        <v>1</v>
      </c>
      <c r="W7" s="373">
        <v>28.2</v>
      </c>
      <c r="X7" s="372">
        <v>6</v>
      </c>
      <c r="Y7" s="373">
        <v>27.6</v>
      </c>
      <c r="Z7" s="367">
        <f>C7+E7+G7+I7+K7+P7+R7+T7+V7+X7</f>
        <v>31</v>
      </c>
      <c r="AA7" s="367">
        <f t="shared" ref="AA7:AA37" si="0">D7+F7+H7+J7+L7+Q7+S7+U7+W7+Y7</f>
        <v>6979.5999999999995</v>
      </c>
    </row>
    <row r="8" spans="2:29" s="133" customFormat="1" ht="13.5" customHeight="1" thickBot="1">
      <c r="B8" s="360" t="s">
        <v>29</v>
      </c>
      <c r="C8" s="361"/>
      <c r="D8" s="362"/>
      <c r="E8" s="361"/>
      <c r="F8" s="362"/>
      <c r="G8" s="361"/>
      <c r="H8" s="362"/>
      <c r="I8" s="361"/>
      <c r="J8" s="362"/>
      <c r="K8" s="361">
        <v>1</v>
      </c>
      <c r="L8" s="362">
        <v>5</v>
      </c>
      <c r="M8" s="363"/>
      <c r="N8" s="363"/>
      <c r="O8" s="364" t="s">
        <v>29</v>
      </c>
      <c r="P8" s="365"/>
      <c r="Q8" s="366"/>
      <c r="R8" s="365"/>
      <c r="S8" s="366"/>
      <c r="T8" s="365">
        <v>12</v>
      </c>
      <c r="U8" s="366">
        <v>184.01</v>
      </c>
      <c r="V8" s="365"/>
      <c r="W8" s="366"/>
      <c r="X8" s="365"/>
      <c r="Y8" s="366"/>
      <c r="Z8" s="367">
        <f>C8+E8+G8+I8+K8+P8+R8+T8+V8+X8</f>
        <v>13</v>
      </c>
      <c r="AA8" s="367">
        <f t="shared" si="0"/>
        <v>189.01</v>
      </c>
    </row>
    <row r="9" spans="2:29" s="133" customFormat="1" ht="13.5" thickBot="1">
      <c r="B9" s="368" t="s">
        <v>30</v>
      </c>
      <c r="C9" s="369"/>
      <c r="D9" s="370"/>
      <c r="E9" s="369"/>
      <c r="F9" s="370"/>
      <c r="G9" s="369">
        <v>2</v>
      </c>
      <c r="H9" s="370">
        <v>23</v>
      </c>
      <c r="I9" s="369"/>
      <c r="J9" s="370"/>
      <c r="K9" s="369"/>
      <c r="L9" s="370"/>
      <c r="M9" s="363"/>
      <c r="N9" s="363"/>
      <c r="O9" s="371" t="s">
        <v>30</v>
      </c>
      <c r="P9" s="372"/>
      <c r="Q9" s="373"/>
      <c r="R9" s="372"/>
      <c r="S9" s="373"/>
      <c r="T9" s="372"/>
      <c r="U9" s="373"/>
      <c r="V9" s="372"/>
      <c r="W9" s="373"/>
      <c r="X9" s="372"/>
      <c r="Y9" s="373"/>
      <c r="Z9" s="367">
        <f>C9+E9+G9+I9+K9+P9+R9+T9+V9+X9</f>
        <v>2</v>
      </c>
      <c r="AA9" s="367">
        <f t="shared" si="0"/>
        <v>23</v>
      </c>
    </row>
    <row r="10" spans="2:29" s="133" customFormat="1" ht="13.5" thickBot="1">
      <c r="B10" s="360" t="s">
        <v>31</v>
      </c>
      <c r="C10" s="361"/>
      <c r="D10" s="362"/>
      <c r="E10" s="361"/>
      <c r="F10" s="362"/>
      <c r="G10" s="361">
        <v>4</v>
      </c>
      <c r="H10" s="362">
        <v>1728</v>
      </c>
      <c r="I10" s="361">
        <v>2</v>
      </c>
      <c r="J10" s="362">
        <v>860</v>
      </c>
      <c r="K10" s="361"/>
      <c r="L10" s="362"/>
      <c r="M10" s="363"/>
      <c r="N10" s="363"/>
      <c r="O10" s="364" t="s">
        <v>31</v>
      </c>
      <c r="P10" s="365"/>
      <c r="Q10" s="366"/>
      <c r="R10" s="365"/>
      <c r="S10" s="366"/>
      <c r="T10" s="365"/>
      <c r="U10" s="366"/>
      <c r="V10" s="365"/>
      <c r="W10" s="366"/>
      <c r="X10" s="365"/>
      <c r="Y10" s="366"/>
      <c r="Z10" s="367">
        <f t="shared" ref="Z10:Z37" si="1">C10+E10+G10+I10+K10+P10+R10+T10+V10+X10</f>
        <v>6</v>
      </c>
      <c r="AA10" s="367">
        <f t="shared" si="0"/>
        <v>2588</v>
      </c>
    </row>
    <row r="11" spans="2:29" s="133" customFormat="1" ht="13.5" thickBot="1">
      <c r="B11" s="368" t="s">
        <v>32</v>
      </c>
      <c r="C11" s="369">
        <v>1</v>
      </c>
      <c r="D11" s="370">
        <v>70</v>
      </c>
      <c r="E11" s="369"/>
      <c r="F11" s="370"/>
      <c r="G11" s="369"/>
      <c r="H11" s="370"/>
      <c r="I11" s="369">
        <v>2</v>
      </c>
      <c r="J11" s="370">
        <v>250</v>
      </c>
      <c r="K11" s="369"/>
      <c r="L11" s="370"/>
      <c r="M11" s="363"/>
      <c r="N11" s="363"/>
      <c r="O11" s="371" t="s">
        <v>32</v>
      </c>
      <c r="P11" s="372"/>
      <c r="Q11" s="373"/>
      <c r="R11" s="372"/>
      <c r="S11" s="373"/>
      <c r="T11" s="372"/>
      <c r="U11" s="373"/>
      <c r="V11" s="372">
        <v>1</v>
      </c>
      <c r="W11" s="373">
        <v>60</v>
      </c>
      <c r="X11" s="372"/>
      <c r="Y11" s="373"/>
      <c r="Z11" s="367">
        <f t="shared" si="1"/>
        <v>4</v>
      </c>
      <c r="AA11" s="367">
        <f t="shared" si="0"/>
        <v>380</v>
      </c>
    </row>
    <row r="12" spans="2:29" s="133" customFormat="1" ht="12.75" customHeight="1" thickBot="1">
      <c r="B12" s="360" t="s">
        <v>33</v>
      </c>
      <c r="C12" s="361"/>
      <c r="D12" s="362"/>
      <c r="E12" s="361"/>
      <c r="F12" s="362"/>
      <c r="G12" s="361">
        <v>6</v>
      </c>
      <c r="H12" s="362">
        <v>1606</v>
      </c>
      <c r="I12" s="361"/>
      <c r="J12" s="362"/>
      <c r="K12" s="361">
        <v>4</v>
      </c>
      <c r="L12" s="362">
        <v>99.6</v>
      </c>
      <c r="M12" s="363"/>
      <c r="N12" s="363"/>
      <c r="O12" s="364" t="s">
        <v>33</v>
      </c>
      <c r="P12" s="365"/>
      <c r="Q12" s="366"/>
      <c r="R12" s="365"/>
      <c r="S12" s="366"/>
      <c r="T12" s="365">
        <v>14</v>
      </c>
      <c r="U12" s="366">
        <v>2.58</v>
      </c>
      <c r="V12" s="365"/>
      <c r="W12" s="366"/>
      <c r="X12" s="365"/>
      <c r="Y12" s="366"/>
      <c r="Z12" s="367">
        <f t="shared" si="1"/>
        <v>24</v>
      </c>
      <c r="AA12" s="367">
        <f t="shared" si="0"/>
        <v>1708.1799999999998</v>
      </c>
    </row>
    <row r="13" spans="2:29" s="133" customFormat="1" ht="13.5" thickBot="1">
      <c r="B13" s="368" t="s">
        <v>34</v>
      </c>
      <c r="C13" s="369"/>
      <c r="D13" s="370"/>
      <c r="E13" s="369"/>
      <c r="F13" s="370"/>
      <c r="G13" s="369"/>
      <c r="H13" s="370"/>
      <c r="I13" s="369"/>
      <c r="J13" s="370"/>
      <c r="K13" s="369"/>
      <c r="L13" s="370"/>
      <c r="M13" s="363"/>
      <c r="N13" s="363"/>
      <c r="O13" s="371" t="s">
        <v>34</v>
      </c>
      <c r="P13" s="372"/>
      <c r="Q13" s="373"/>
      <c r="R13" s="372">
        <v>34</v>
      </c>
      <c r="S13" s="373">
        <v>1.42</v>
      </c>
      <c r="T13" s="372">
        <v>24</v>
      </c>
      <c r="U13" s="373">
        <v>3.73</v>
      </c>
      <c r="V13" s="372"/>
      <c r="W13" s="373"/>
      <c r="X13" s="372"/>
      <c r="Y13" s="373"/>
      <c r="Z13" s="367">
        <f t="shared" si="1"/>
        <v>58</v>
      </c>
      <c r="AA13" s="367">
        <f t="shared" si="0"/>
        <v>5.15</v>
      </c>
    </row>
    <row r="14" spans="2:29" s="133" customFormat="1" ht="13.5" thickBot="1">
      <c r="B14" s="360" t="s">
        <v>35</v>
      </c>
      <c r="C14" s="361"/>
      <c r="D14" s="362"/>
      <c r="E14" s="361">
        <v>1</v>
      </c>
      <c r="F14" s="362">
        <v>40</v>
      </c>
      <c r="G14" s="361"/>
      <c r="H14" s="362"/>
      <c r="I14" s="361"/>
      <c r="J14" s="362"/>
      <c r="K14" s="361">
        <v>23</v>
      </c>
      <c r="L14" s="362">
        <v>2666</v>
      </c>
      <c r="M14" s="363"/>
      <c r="N14" s="363"/>
      <c r="O14" s="364" t="s">
        <v>35</v>
      </c>
      <c r="P14" s="365"/>
      <c r="Q14" s="366"/>
      <c r="R14" s="365"/>
      <c r="S14" s="366"/>
      <c r="T14" s="365">
        <v>19</v>
      </c>
      <c r="U14" s="366">
        <v>1100</v>
      </c>
      <c r="V14" s="365"/>
      <c r="W14" s="366"/>
      <c r="X14" s="365"/>
      <c r="Y14" s="366"/>
      <c r="Z14" s="367">
        <f t="shared" si="1"/>
        <v>43</v>
      </c>
      <c r="AA14" s="367">
        <f t="shared" si="0"/>
        <v>3806</v>
      </c>
    </row>
    <row r="15" spans="2:29" s="133" customFormat="1" ht="13.5" thickBot="1">
      <c r="B15" s="368" t="s">
        <v>36</v>
      </c>
      <c r="C15" s="369"/>
      <c r="D15" s="370"/>
      <c r="E15" s="369"/>
      <c r="F15" s="370"/>
      <c r="G15" s="369">
        <v>1</v>
      </c>
      <c r="H15" s="370">
        <v>100</v>
      </c>
      <c r="I15" s="369"/>
      <c r="J15" s="370"/>
      <c r="K15" s="369">
        <v>1</v>
      </c>
      <c r="L15" s="370">
        <v>3.8</v>
      </c>
      <c r="M15" s="363"/>
      <c r="N15" s="363"/>
      <c r="O15" s="371" t="s">
        <v>36</v>
      </c>
      <c r="P15" s="372"/>
      <c r="Q15" s="373"/>
      <c r="R15" s="372"/>
      <c r="S15" s="373"/>
      <c r="T15" s="372">
        <v>56</v>
      </c>
      <c r="U15" s="373">
        <v>21.53</v>
      </c>
      <c r="V15" s="372"/>
      <c r="W15" s="373"/>
      <c r="X15" s="372"/>
      <c r="Y15" s="373"/>
      <c r="Z15" s="367">
        <f t="shared" si="1"/>
        <v>58</v>
      </c>
      <c r="AA15" s="367">
        <f t="shared" si="0"/>
        <v>125.33</v>
      </c>
    </row>
    <row r="16" spans="2:29" s="133" customFormat="1" ht="13.5" thickBot="1">
      <c r="B16" s="360" t="s">
        <v>37</v>
      </c>
      <c r="C16" s="361">
        <v>8</v>
      </c>
      <c r="D16" s="362">
        <v>27.44</v>
      </c>
      <c r="E16" s="361"/>
      <c r="F16" s="362"/>
      <c r="G16" s="361">
        <v>4</v>
      </c>
      <c r="H16" s="362">
        <v>325</v>
      </c>
      <c r="I16" s="361"/>
      <c r="J16" s="362"/>
      <c r="K16" s="361">
        <v>1</v>
      </c>
      <c r="L16" s="362">
        <v>130</v>
      </c>
      <c r="M16" s="363"/>
      <c r="N16" s="363"/>
      <c r="O16" s="364" t="s">
        <v>37</v>
      </c>
      <c r="P16" s="365">
        <v>4</v>
      </c>
      <c r="Q16" s="366">
        <v>2.4</v>
      </c>
      <c r="R16" s="365"/>
      <c r="S16" s="366"/>
      <c r="T16" s="365">
        <v>13</v>
      </c>
      <c r="U16" s="366">
        <v>7.7</v>
      </c>
      <c r="V16" s="365"/>
      <c r="W16" s="366"/>
      <c r="X16" s="365"/>
      <c r="Y16" s="366"/>
      <c r="Z16" s="367">
        <f t="shared" si="1"/>
        <v>30</v>
      </c>
      <c r="AA16" s="367">
        <f t="shared" si="0"/>
        <v>492.53999999999996</v>
      </c>
    </row>
    <row r="17" spans="2:27" s="133" customFormat="1" ht="13.5" thickBot="1">
      <c r="B17" s="368" t="s">
        <v>38</v>
      </c>
      <c r="C17" s="369"/>
      <c r="D17" s="370"/>
      <c r="E17" s="369"/>
      <c r="F17" s="370"/>
      <c r="G17" s="369">
        <v>9</v>
      </c>
      <c r="H17" s="370">
        <v>3051</v>
      </c>
      <c r="I17" s="369">
        <v>1</v>
      </c>
      <c r="J17" s="370">
        <v>25</v>
      </c>
      <c r="K17" s="369">
        <v>1</v>
      </c>
      <c r="L17" s="370">
        <v>45</v>
      </c>
      <c r="M17" s="363"/>
      <c r="N17" s="363"/>
      <c r="O17" s="371" t="s">
        <v>38</v>
      </c>
      <c r="P17" s="372">
        <v>1</v>
      </c>
      <c r="Q17" s="373">
        <v>40</v>
      </c>
      <c r="R17" s="372">
        <v>1</v>
      </c>
      <c r="S17" s="373">
        <v>25</v>
      </c>
      <c r="T17" s="372"/>
      <c r="U17" s="373"/>
      <c r="V17" s="372"/>
      <c r="W17" s="373"/>
      <c r="X17" s="372"/>
      <c r="Y17" s="373"/>
      <c r="Z17" s="367">
        <f t="shared" si="1"/>
        <v>13</v>
      </c>
      <c r="AA17" s="367">
        <f t="shared" si="0"/>
        <v>3186</v>
      </c>
    </row>
    <row r="18" spans="2:27" s="133" customFormat="1" ht="13.5" thickBot="1">
      <c r="B18" s="360" t="s">
        <v>39</v>
      </c>
      <c r="C18" s="361"/>
      <c r="D18" s="362"/>
      <c r="E18" s="361">
        <v>1</v>
      </c>
      <c r="F18" s="362">
        <v>4</v>
      </c>
      <c r="G18" s="361">
        <v>1</v>
      </c>
      <c r="H18" s="362">
        <v>50</v>
      </c>
      <c r="I18" s="361">
        <v>17</v>
      </c>
      <c r="J18" s="362">
        <v>152</v>
      </c>
      <c r="K18" s="361"/>
      <c r="L18" s="362"/>
      <c r="M18" s="363"/>
      <c r="N18" s="363"/>
      <c r="O18" s="364" t="s">
        <v>39</v>
      </c>
      <c r="P18" s="365"/>
      <c r="Q18" s="366"/>
      <c r="R18" s="365"/>
      <c r="S18" s="366"/>
      <c r="T18" s="365">
        <v>1</v>
      </c>
      <c r="U18" s="366">
        <v>80</v>
      </c>
      <c r="V18" s="365">
        <v>1</v>
      </c>
      <c r="W18" s="366">
        <v>50</v>
      </c>
      <c r="X18" s="365">
        <v>2</v>
      </c>
      <c r="Y18" s="366">
        <v>20</v>
      </c>
      <c r="Z18" s="367">
        <f t="shared" si="1"/>
        <v>23</v>
      </c>
      <c r="AA18" s="367">
        <f t="shared" si="0"/>
        <v>356</v>
      </c>
    </row>
    <row r="19" spans="2:27" s="133" customFormat="1" ht="13.5" thickBot="1">
      <c r="B19" s="368" t="s">
        <v>40</v>
      </c>
      <c r="C19" s="369"/>
      <c r="D19" s="370"/>
      <c r="E19" s="369"/>
      <c r="F19" s="370"/>
      <c r="G19" s="369">
        <v>31</v>
      </c>
      <c r="H19" s="370">
        <v>11080</v>
      </c>
      <c r="I19" s="369"/>
      <c r="J19" s="370"/>
      <c r="K19" s="369">
        <v>4</v>
      </c>
      <c r="L19" s="370">
        <v>58</v>
      </c>
      <c r="M19" s="363"/>
      <c r="N19" s="363"/>
      <c r="O19" s="371" t="s">
        <v>40</v>
      </c>
      <c r="P19" s="372"/>
      <c r="Q19" s="373"/>
      <c r="R19" s="372"/>
      <c r="S19" s="373"/>
      <c r="T19" s="372">
        <v>2</v>
      </c>
      <c r="U19" s="373">
        <v>4</v>
      </c>
      <c r="V19" s="372">
        <v>1</v>
      </c>
      <c r="W19" s="373">
        <v>1200</v>
      </c>
      <c r="X19" s="372">
        <v>5</v>
      </c>
      <c r="Y19" s="373">
        <v>20.100000000000001</v>
      </c>
      <c r="Z19" s="367">
        <f t="shared" si="1"/>
        <v>43</v>
      </c>
      <c r="AA19" s="367">
        <f t="shared" si="0"/>
        <v>12362.1</v>
      </c>
    </row>
    <row r="20" spans="2:27" s="133" customFormat="1" ht="13.5" thickBot="1">
      <c r="B20" s="360" t="s">
        <v>41</v>
      </c>
      <c r="C20" s="361"/>
      <c r="D20" s="362"/>
      <c r="E20" s="361">
        <v>1</v>
      </c>
      <c r="F20" s="362">
        <v>20</v>
      </c>
      <c r="G20" s="361">
        <v>6</v>
      </c>
      <c r="H20" s="362">
        <v>15539</v>
      </c>
      <c r="I20" s="361">
        <v>1</v>
      </c>
      <c r="J20" s="362">
        <v>60</v>
      </c>
      <c r="K20" s="361">
        <v>1</v>
      </c>
      <c r="L20" s="362">
        <v>450</v>
      </c>
      <c r="M20" s="363"/>
      <c r="N20" s="363"/>
      <c r="O20" s="364" t="s">
        <v>41</v>
      </c>
      <c r="P20" s="365"/>
      <c r="Q20" s="366"/>
      <c r="R20" s="365"/>
      <c r="S20" s="366"/>
      <c r="T20" s="365"/>
      <c r="U20" s="366"/>
      <c r="V20" s="365">
        <v>2</v>
      </c>
      <c r="W20" s="366">
        <v>670</v>
      </c>
      <c r="X20" s="365"/>
      <c r="Y20" s="366"/>
      <c r="Z20" s="367">
        <f t="shared" si="1"/>
        <v>11</v>
      </c>
      <c r="AA20" s="367">
        <f t="shared" si="0"/>
        <v>16739</v>
      </c>
    </row>
    <row r="21" spans="2:27" s="133" customFormat="1" ht="12.75" customHeight="1" thickBot="1">
      <c r="B21" s="368" t="s">
        <v>42</v>
      </c>
      <c r="C21" s="369"/>
      <c r="D21" s="370"/>
      <c r="E21" s="369"/>
      <c r="F21" s="370"/>
      <c r="G21" s="369">
        <v>4</v>
      </c>
      <c r="H21" s="370">
        <v>2365</v>
      </c>
      <c r="I21" s="369"/>
      <c r="J21" s="370"/>
      <c r="K21" s="369">
        <v>1</v>
      </c>
      <c r="L21" s="370">
        <v>130</v>
      </c>
      <c r="M21" s="363"/>
      <c r="N21" s="363"/>
      <c r="O21" s="371" t="s">
        <v>42</v>
      </c>
      <c r="P21" s="372"/>
      <c r="Q21" s="373"/>
      <c r="R21" s="372"/>
      <c r="S21" s="373"/>
      <c r="T21" s="372"/>
      <c r="U21" s="373"/>
      <c r="V21" s="372"/>
      <c r="W21" s="373"/>
      <c r="X21" s="372"/>
      <c r="Y21" s="373"/>
      <c r="Z21" s="367">
        <f t="shared" si="1"/>
        <v>5</v>
      </c>
      <c r="AA21" s="367">
        <f t="shared" si="0"/>
        <v>2495</v>
      </c>
    </row>
    <row r="22" spans="2:27" s="133" customFormat="1" ht="13.5" thickBot="1">
      <c r="B22" s="360" t="s">
        <v>43</v>
      </c>
      <c r="C22" s="361"/>
      <c r="D22" s="362"/>
      <c r="E22" s="361"/>
      <c r="F22" s="362"/>
      <c r="G22" s="361"/>
      <c r="H22" s="362"/>
      <c r="I22" s="361">
        <v>3</v>
      </c>
      <c r="J22" s="362">
        <v>2.5</v>
      </c>
      <c r="K22" s="361"/>
      <c r="L22" s="362"/>
      <c r="M22" s="363"/>
      <c r="N22" s="363"/>
      <c r="O22" s="364" t="s">
        <v>43</v>
      </c>
      <c r="P22" s="365"/>
      <c r="Q22" s="366"/>
      <c r="R22" s="365"/>
      <c r="S22" s="366"/>
      <c r="T22" s="365"/>
      <c r="U22" s="366"/>
      <c r="V22" s="365"/>
      <c r="W22" s="366"/>
      <c r="X22" s="365"/>
      <c r="Y22" s="366"/>
      <c r="Z22" s="367">
        <f t="shared" si="1"/>
        <v>3</v>
      </c>
      <c r="AA22" s="367">
        <f t="shared" si="0"/>
        <v>2.5</v>
      </c>
    </row>
    <row r="23" spans="2:27" s="133" customFormat="1" ht="13.5" thickBot="1">
      <c r="B23" s="368" t="s">
        <v>44</v>
      </c>
      <c r="C23" s="369"/>
      <c r="D23" s="370"/>
      <c r="E23" s="369"/>
      <c r="F23" s="370"/>
      <c r="G23" s="369"/>
      <c r="H23" s="370"/>
      <c r="I23" s="369"/>
      <c r="J23" s="370"/>
      <c r="K23" s="369"/>
      <c r="L23" s="370"/>
      <c r="M23" s="363"/>
      <c r="N23" s="363"/>
      <c r="O23" s="371" t="s">
        <v>44</v>
      </c>
      <c r="P23" s="372"/>
      <c r="Q23" s="373"/>
      <c r="R23" s="372"/>
      <c r="S23" s="373"/>
      <c r="T23" s="372"/>
      <c r="U23" s="373"/>
      <c r="V23" s="372"/>
      <c r="W23" s="373"/>
      <c r="X23" s="372"/>
      <c r="Y23" s="373"/>
      <c r="Z23" s="367">
        <f t="shared" si="1"/>
        <v>0</v>
      </c>
      <c r="AA23" s="367">
        <f t="shared" si="0"/>
        <v>0</v>
      </c>
    </row>
    <row r="24" spans="2:27" s="133" customFormat="1" ht="13.5" thickBot="1">
      <c r="B24" s="360" t="s">
        <v>45</v>
      </c>
      <c r="C24" s="361"/>
      <c r="D24" s="362"/>
      <c r="E24" s="361"/>
      <c r="F24" s="362"/>
      <c r="G24" s="361">
        <v>7</v>
      </c>
      <c r="H24" s="362">
        <v>756.86</v>
      </c>
      <c r="I24" s="361"/>
      <c r="J24" s="362"/>
      <c r="K24" s="361">
        <v>2</v>
      </c>
      <c r="L24" s="362">
        <v>4438.13</v>
      </c>
      <c r="M24" s="363"/>
      <c r="N24" s="363"/>
      <c r="O24" s="364" t="s">
        <v>45</v>
      </c>
      <c r="P24" s="365">
        <v>1</v>
      </c>
      <c r="Q24" s="366">
        <v>2.5</v>
      </c>
      <c r="R24" s="365"/>
      <c r="S24" s="366"/>
      <c r="T24" s="365">
        <v>3</v>
      </c>
      <c r="U24" s="366">
        <v>14.69</v>
      </c>
      <c r="V24" s="365"/>
      <c r="W24" s="366"/>
      <c r="X24" s="365"/>
      <c r="Y24" s="366"/>
      <c r="Z24" s="367">
        <f t="shared" si="1"/>
        <v>13</v>
      </c>
      <c r="AA24" s="367">
        <f>D24+F24+H24+J24+L24+Q24+S24+U24+W24+Y24</f>
        <v>5212.1799999999994</v>
      </c>
    </row>
    <row r="25" spans="2:27" s="133" customFormat="1" ht="13.5" thickBot="1">
      <c r="B25" s="368" t="s">
        <v>46</v>
      </c>
      <c r="C25" s="369"/>
      <c r="D25" s="370"/>
      <c r="E25" s="369"/>
      <c r="F25" s="370"/>
      <c r="G25" s="369">
        <v>3</v>
      </c>
      <c r="H25" s="370">
        <v>161.30000000000001</v>
      </c>
      <c r="I25" s="369"/>
      <c r="J25" s="370"/>
      <c r="K25" s="369">
        <v>1</v>
      </c>
      <c r="L25" s="370">
        <v>160</v>
      </c>
      <c r="M25" s="363"/>
      <c r="N25" s="363"/>
      <c r="O25" s="371" t="s">
        <v>46</v>
      </c>
      <c r="P25" s="372"/>
      <c r="Q25" s="373"/>
      <c r="R25" s="372"/>
      <c r="S25" s="373"/>
      <c r="T25" s="372"/>
      <c r="U25" s="373"/>
      <c r="V25" s="372">
        <v>2</v>
      </c>
      <c r="W25" s="373">
        <v>450</v>
      </c>
      <c r="X25" s="372"/>
      <c r="Y25" s="373"/>
      <c r="Z25" s="367">
        <f t="shared" si="1"/>
        <v>6</v>
      </c>
      <c r="AA25" s="367">
        <f t="shared" si="0"/>
        <v>771.3</v>
      </c>
    </row>
    <row r="26" spans="2:27" s="133" customFormat="1" ht="13.5" thickBot="1">
      <c r="B26" s="360" t="s">
        <v>47</v>
      </c>
      <c r="C26" s="361">
        <v>1</v>
      </c>
      <c r="D26" s="362">
        <v>83.52</v>
      </c>
      <c r="E26" s="361"/>
      <c r="F26" s="362"/>
      <c r="G26" s="361">
        <v>1</v>
      </c>
      <c r="H26" s="362">
        <v>100</v>
      </c>
      <c r="I26" s="361"/>
      <c r="J26" s="362"/>
      <c r="K26" s="361"/>
      <c r="L26" s="362"/>
      <c r="M26" s="363"/>
      <c r="N26" s="363"/>
      <c r="O26" s="364" t="s">
        <v>47</v>
      </c>
      <c r="P26" s="365"/>
      <c r="Q26" s="366"/>
      <c r="R26" s="365"/>
      <c r="S26" s="366"/>
      <c r="T26" s="365">
        <v>2</v>
      </c>
      <c r="U26" s="366">
        <v>241</v>
      </c>
      <c r="V26" s="365"/>
      <c r="W26" s="366"/>
      <c r="X26" s="365">
        <v>1</v>
      </c>
      <c r="Y26" s="366">
        <v>90</v>
      </c>
      <c r="Z26" s="367">
        <f t="shared" si="1"/>
        <v>5</v>
      </c>
      <c r="AA26" s="367">
        <f t="shared" si="0"/>
        <v>514.52</v>
      </c>
    </row>
    <row r="27" spans="2:27" s="133" customFormat="1" ht="13.5" thickBot="1">
      <c r="B27" s="368" t="s">
        <v>48</v>
      </c>
      <c r="C27" s="369"/>
      <c r="D27" s="370"/>
      <c r="E27" s="369"/>
      <c r="F27" s="370"/>
      <c r="G27" s="369">
        <v>1</v>
      </c>
      <c r="H27" s="370">
        <v>1500</v>
      </c>
      <c r="I27" s="369">
        <v>1</v>
      </c>
      <c r="J27" s="370">
        <v>25</v>
      </c>
      <c r="K27" s="369">
        <v>3</v>
      </c>
      <c r="L27" s="370">
        <v>66.5</v>
      </c>
      <c r="M27" s="363"/>
      <c r="N27" s="363"/>
      <c r="O27" s="371" t="s">
        <v>48</v>
      </c>
      <c r="P27" s="372"/>
      <c r="Q27" s="373"/>
      <c r="R27" s="372"/>
      <c r="S27" s="373"/>
      <c r="T27" s="372"/>
      <c r="U27" s="373"/>
      <c r="V27" s="372"/>
      <c r="W27" s="373"/>
      <c r="X27" s="372"/>
      <c r="Y27" s="373"/>
      <c r="Z27" s="367">
        <f t="shared" si="1"/>
        <v>5</v>
      </c>
      <c r="AA27" s="367">
        <f t="shared" si="0"/>
        <v>1591.5</v>
      </c>
    </row>
    <row r="28" spans="2:27" s="133" customFormat="1" ht="13.5" thickBot="1">
      <c r="B28" s="360" t="s">
        <v>49</v>
      </c>
      <c r="C28" s="361"/>
      <c r="D28" s="362"/>
      <c r="E28" s="361"/>
      <c r="F28" s="362"/>
      <c r="G28" s="361"/>
      <c r="H28" s="362"/>
      <c r="I28" s="361"/>
      <c r="J28" s="362"/>
      <c r="K28" s="361"/>
      <c r="L28" s="362"/>
      <c r="M28" s="363"/>
      <c r="N28" s="363"/>
      <c r="O28" s="364" t="s">
        <v>49</v>
      </c>
      <c r="P28" s="365"/>
      <c r="Q28" s="366"/>
      <c r="R28" s="365"/>
      <c r="S28" s="366"/>
      <c r="T28" s="365"/>
      <c r="U28" s="366"/>
      <c r="V28" s="365"/>
      <c r="W28" s="366"/>
      <c r="X28" s="365"/>
      <c r="Y28" s="366"/>
      <c r="Z28" s="367">
        <f t="shared" si="1"/>
        <v>0</v>
      </c>
      <c r="AA28" s="367">
        <f t="shared" si="0"/>
        <v>0</v>
      </c>
    </row>
    <row r="29" spans="2:27" s="133" customFormat="1" ht="13.5" thickBot="1">
      <c r="B29" s="368" t="s">
        <v>50</v>
      </c>
      <c r="C29" s="369">
        <v>1</v>
      </c>
      <c r="D29" s="370">
        <v>28</v>
      </c>
      <c r="E29" s="369"/>
      <c r="F29" s="370"/>
      <c r="G29" s="369">
        <v>4</v>
      </c>
      <c r="H29" s="370">
        <v>835</v>
      </c>
      <c r="I29" s="369">
        <v>2</v>
      </c>
      <c r="J29" s="370">
        <v>20</v>
      </c>
      <c r="K29" s="369">
        <v>4</v>
      </c>
      <c r="L29" s="370">
        <v>69</v>
      </c>
      <c r="M29" s="363"/>
      <c r="N29" s="363"/>
      <c r="O29" s="371" t="s">
        <v>50</v>
      </c>
      <c r="P29" s="372"/>
      <c r="Q29" s="373"/>
      <c r="R29" s="372"/>
      <c r="S29" s="373"/>
      <c r="T29" s="372">
        <v>3</v>
      </c>
      <c r="U29" s="373">
        <v>5.0999999999999996</v>
      </c>
      <c r="V29" s="372"/>
      <c r="W29" s="373"/>
      <c r="X29" s="372"/>
      <c r="Y29" s="373"/>
      <c r="Z29" s="367">
        <f t="shared" si="1"/>
        <v>14</v>
      </c>
      <c r="AA29" s="367">
        <f t="shared" si="0"/>
        <v>957.1</v>
      </c>
    </row>
    <row r="30" spans="2:27" s="133" customFormat="1" ht="13.5" thickBot="1">
      <c r="B30" s="360" t="s">
        <v>51</v>
      </c>
      <c r="C30" s="361"/>
      <c r="D30" s="362"/>
      <c r="E30" s="361"/>
      <c r="F30" s="362"/>
      <c r="G30" s="361">
        <v>30</v>
      </c>
      <c r="H30" s="362">
        <v>3468.7</v>
      </c>
      <c r="I30" s="361">
        <v>110</v>
      </c>
      <c r="J30" s="362">
        <v>3121.1</v>
      </c>
      <c r="K30" s="361"/>
      <c r="L30" s="362"/>
      <c r="M30" s="363"/>
      <c r="N30" s="363"/>
      <c r="O30" s="364" t="s">
        <v>51</v>
      </c>
      <c r="P30" s="365"/>
      <c r="Q30" s="366"/>
      <c r="R30" s="365"/>
      <c r="S30" s="366"/>
      <c r="T30" s="365"/>
      <c r="U30" s="366"/>
      <c r="V30" s="365">
        <v>3</v>
      </c>
      <c r="W30" s="366">
        <v>1742</v>
      </c>
      <c r="X30" s="365"/>
      <c r="Y30" s="366"/>
      <c r="Z30" s="367">
        <f t="shared" si="1"/>
        <v>143</v>
      </c>
      <c r="AA30" s="367">
        <f t="shared" si="0"/>
        <v>8331.7999999999993</v>
      </c>
    </row>
    <row r="31" spans="2:27" s="133" customFormat="1" ht="13.5" thickBot="1">
      <c r="B31" s="368" t="s">
        <v>52</v>
      </c>
      <c r="C31" s="369"/>
      <c r="D31" s="370"/>
      <c r="E31" s="369"/>
      <c r="F31" s="370"/>
      <c r="G31" s="369">
        <v>24</v>
      </c>
      <c r="H31" s="370">
        <v>2293.0500000000002</v>
      </c>
      <c r="I31" s="369"/>
      <c r="J31" s="370"/>
      <c r="K31" s="369"/>
      <c r="L31" s="370"/>
      <c r="M31" s="363"/>
      <c r="N31" s="363"/>
      <c r="O31" s="371" t="s">
        <v>52</v>
      </c>
      <c r="P31" s="372"/>
      <c r="Q31" s="373"/>
      <c r="R31" s="372"/>
      <c r="S31" s="373"/>
      <c r="T31" s="372"/>
      <c r="U31" s="373"/>
      <c r="V31" s="372"/>
      <c r="W31" s="373"/>
      <c r="X31" s="372"/>
      <c r="Y31" s="373"/>
      <c r="Z31" s="367">
        <f t="shared" si="1"/>
        <v>24</v>
      </c>
      <c r="AA31" s="367">
        <f t="shared" si="0"/>
        <v>2293.0500000000002</v>
      </c>
    </row>
    <row r="32" spans="2:27" s="133" customFormat="1" ht="13.5" thickBot="1">
      <c r="B32" s="360" t="s">
        <v>53</v>
      </c>
      <c r="C32" s="361">
        <v>5</v>
      </c>
      <c r="D32" s="362">
        <v>60</v>
      </c>
      <c r="E32" s="361"/>
      <c r="F32" s="362"/>
      <c r="G32" s="361">
        <v>29</v>
      </c>
      <c r="H32" s="362">
        <v>8000</v>
      </c>
      <c r="I32" s="361">
        <v>4</v>
      </c>
      <c r="J32" s="362">
        <v>395</v>
      </c>
      <c r="K32" s="361"/>
      <c r="L32" s="362"/>
      <c r="M32" s="363"/>
      <c r="N32" s="363"/>
      <c r="O32" s="364" t="s">
        <v>53</v>
      </c>
      <c r="P32" s="365">
        <v>1</v>
      </c>
      <c r="Q32" s="366">
        <v>10</v>
      </c>
      <c r="R32" s="365"/>
      <c r="S32" s="366"/>
      <c r="T32" s="365"/>
      <c r="U32" s="366"/>
      <c r="V32" s="365"/>
      <c r="W32" s="366"/>
      <c r="X32" s="365"/>
      <c r="Y32" s="366"/>
      <c r="Z32" s="367">
        <f t="shared" si="1"/>
        <v>39</v>
      </c>
      <c r="AA32" s="367">
        <f t="shared" si="0"/>
        <v>8465</v>
      </c>
    </row>
    <row r="33" spans="2:36" s="133" customFormat="1" ht="13.5" thickBot="1">
      <c r="B33" s="368" t="s">
        <v>54</v>
      </c>
      <c r="C33" s="369"/>
      <c r="D33" s="370"/>
      <c r="E33" s="369"/>
      <c r="F33" s="370"/>
      <c r="G33" s="369">
        <v>28</v>
      </c>
      <c r="H33" s="370">
        <v>10481</v>
      </c>
      <c r="I33" s="369">
        <v>14</v>
      </c>
      <c r="J33" s="370">
        <v>175</v>
      </c>
      <c r="K33" s="369">
        <v>9</v>
      </c>
      <c r="L33" s="370">
        <v>1225</v>
      </c>
      <c r="M33" s="363"/>
      <c r="N33" s="363"/>
      <c r="O33" s="371" t="s">
        <v>54</v>
      </c>
      <c r="P33" s="372"/>
      <c r="Q33" s="373"/>
      <c r="R33" s="372"/>
      <c r="S33" s="373"/>
      <c r="T33" s="372">
        <v>2</v>
      </c>
      <c r="U33" s="373">
        <v>11</v>
      </c>
      <c r="V33" s="372"/>
      <c r="W33" s="373"/>
      <c r="X33" s="372"/>
      <c r="Y33" s="373"/>
      <c r="Z33" s="367">
        <f t="shared" si="1"/>
        <v>53</v>
      </c>
      <c r="AA33" s="367">
        <f t="shared" si="0"/>
        <v>11892</v>
      </c>
    </row>
    <row r="34" spans="2:36" s="133" customFormat="1" ht="13.5" thickBot="1">
      <c r="B34" s="360" t="s">
        <v>55</v>
      </c>
      <c r="C34" s="361"/>
      <c r="D34" s="362"/>
      <c r="E34" s="361"/>
      <c r="F34" s="362"/>
      <c r="G34" s="361"/>
      <c r="H34" s="362"/>
      <c r="I34" s="361"/>
      <c r="J34" s="362"/>
      <c r="K34" s="361"/>
      <c r="L34" s="362"/>
      <c r="M34" s="363"/>
      <c r="N34" s="363"/>
      <c r="O34" s="364" t="s">
        <v>55</v>
      </c>
      <c r="P34" s="365"/>
      <c r="Q34" s="366"/>
      <c r="R34" s="365"/>
      <c r="S34" s="366"/>
      <c r="T34" s="365"/>
      <c r="U34" s="366"/>
      <c r="V34" s="365"/>
      <c r="W34" s="366"/>
      <c r="X34" s="365"/>
      <c r="Y34" s="366"/>
      <c r="Z34" s="367">
        <f t="shared" si="1"/>
        <v>0</v>
      </c>
      <c r="AA34" s="367">
        <f t="shared" si="0"/>
        <v>0</v>
      </c>
    </row>
    <row r="35" spans="2:36" s="133" customFormat="1" ht="15.75" customHeight="1" thickBot="1">
      <c r="B35" s="368" t="s">
        <v>56</v>
      </c>
      <c r="C35" s="369">
        <v>2</v>
      </c>
      <c r="D35" s="370">
        <v>200</v>
      </c>
      <c r="E35" s="369"/>
      <c r="F35" s="370"/>
      <c r="G35" s="369">
        <v>8</v>
      </c>
      <c r="H35" s="370">
        <v>4135.2</v>
      </c>
      <c r="I35" s="369"/>
      <c r="J35" s="370"/>
      <c r="K35" s="369">
        <v>3</v>
      </c>
      <c r="L35" s="370">
        <v>58.5</v>
      </c>
      <c r="M35" s="363"/>
      <c r="N35" s="363"/>
      <c r="O35" s="371" t="s">
        <v>56</v>
      </c>
      <c r="P35" s="372"/>
      <c r="Q35" s="373"/>
      <c r="R35" s="372"/>
      <c r="S35" s="373"/>
      <c r="T35" s="372"/>
      <c r="U35" s="373"/>
      <c r="V35" s="372"/>
      <c r="W35" s="373"/>
      <c r="X35" s="372">
        <v>2</v>
      </c>
      <c r="Y35" s="373">
        <v>250</v>
      </c>
      <c r="Z35" s="367">
        <f t="shared" si="1"/>
        <v>15</v>
      </c>
      <c r="AA35" s="367">
        <f t="shared" si="0"/>
        <v>4643.7</v>
      </c>
    </row>
    <row r="36" spans="2:36" s="133" customFormat="1" ht="13.5" thickBot="1">
      <c r="B36" s="360" t="s">
        <v>57</v>
      </c>
      <c r="C36" s="361"/>
      <c r="D36" s="362"/>
      <c r="E36" s="361"/>
      <c r="F36" s="362"/>
      <c r="G36" s="361"/>
      <c r="H36" s="362"/>
      <c r="I36" s="361"/>
      <c r="J36" s="362"/>
      <c r="K36" s="361"/>
      <c r="L36" s="362"/>
      <c r="M36" s="363"/>
      <c r="N36" s="363"/>
      <c r="O36" s="364" t="s">
        <v>57</v>
      </c>
      <c r="P36" s="365"/>
      <c r="Q36" s="366"/>
      <c r="R36" s="365"/>
      <c r="S36" s="366"/>
      <c r="T36" s="365"/>
      <c r="U36" s="366"/>
      <c r="V36" s="365"/>
      <c r="W36" s="366"/>
      <c r="X36" s="365"/>
      <c r="Y36" s="366"/>
      <c r="Z36" s="367">
        <f t="shared" si="1"/>
        <v>0</v>
      </c>
      <c r="AA36" s="367">
        <f t="shared" si="0"/>
        <v>0</v>
      </c>
    </row>
    <row r="37" spans="2:36" s="133" customFormat="1" ht="13.5" thickBot="1">
      <c r="B37" s="368" t="s">
        <v>58</v>
      </c>
      <c r="C37" s="369"/>
      <c r="D37" s="370"/>
      <c r="E37" s="369"/>
      <c r="F37" s="370"/>
      <c r="G37" s="369"/>
      <c r="H37" s="370"/>
      <c r="I37" s="369"/>
      <c r="J37" s="370"/>
      <c r="K37" s="369"/>
      <c r="L37" s="370"/>
      <c r="M37" s="363"/>
      <c r="N37" s="363"/>
      <c r="O37" s="371" t="s">
        <v>58</v>
      </c>
      <c r="P37" s="372">
        <v>3</v>
      </c>
      <c r="Q37" s="373">
        <v>0.24</v>
      </c>
      <c r="R37" s="372"/>
      <c r="S37" s="373"/>
      <c r="T37" s="372">
        <v>89</v>
      </c>
      <c r="U37" s="373">
        <v>138.96</v>
      </c>
      <c r="V37" s="372"/>
      <c r="W37" s="373"/>
      <c r="X37" s="372"/>
      <c r="Y37" s="373"/>
      <c r="Z37" s="367">
        <f t="shared" si="1"/>
        <v>92</v>
      </c>
      <c r="AA37" s="367">
        <f t="shared" si="0"/>
        <v>139.20000000000002</v>
      </c>
    </row>
    <row r="38" spans="2:36" ht="18" customHeight="1" thickBot="1">
      <c r="B38" s="374" t="s">
        <v>204</v>
      </c>
      <c r="C38" s="374">
        <f t="shared" ref="C38:L38" si="2">SUM(C6:C37)</f>
        <v>18</v>
      </c>
      <c r="D38" s="375">
        <f t="shared" si="2"/>
        <v>468.96</v>
      </c>
      <c r="E38" s="374">
        <f t="shared" si="2"/>
        <v>3</v>
      </c>
      <c r="F38" s="375">
        <f t="shared" si="2"/>
        <v>64</v>
      </c>
      <c r="G38" s="374">
        <f t="shared" si="2"/>
        <v>213</v>
      </c>
      <c r="H38" s="375">
        <f t="shared" si="2"/>
        <v>68808.710000000006</v>
      </c>
      <c r="I38" s="374">
        <f t="shared" si="2"/>
        <v>157</v>
      </c>
      <c r="J38" s="375">
        <f t="shared" si="2"/>
        <v>5085.6000000000004</v>
      </c>
      <c r="K38" s="374">
        <f t="shared" si="2"/>
        <v>76</v>
      </c>
      <c r="L38" s="375">
        <f t="shared" si="2"/>
        <v>15343.73</v>
      </c>
      <c r="M38" s="376"/>
      <c r="N38" s="376"/>
      <c r="O38" s="377" t="s">
        <v>204</v>
      </c>
      <c r="P38" s="378">
        <f t="shared" ref="P38:AA38" si="3">SUM(P6:P37)</f>
        <v>10</v>
      </c>
      <c r="Q38" s="367">
        <f t="shared" si="3"/>
        <v>55.14</v>
      </c>
      <c r="R38" s="378">
        <f>SUM(R6:R37)</f>
        <v>35</v>
      </c>
      <c r="S38" s="367">
        <f>SUM(S6:S37)</f>
        <v>26.42</v>
      </c>
      <c r="T38" s="378">
        <f t="shared" si="3"/>
        <v>240</v>
      </c>
      <c r="U38" s="367">
        <f t="shared" si="3"/>
        <v>1814.3</v>
      </c>
      <c r="V38" s="378">
        <f t="shared" si="3"/>
        <v>11</v>
      </c>
      <c r="W38" s="367">
        <f t="shared" si="3"/>
        <v>4200.2</v>
      </c>
      <c r="X38" s="378">
        <f t="shared" si="3"/>
        <v>16</v>
      </c>
      <c r="Y38" s="367">
        <f t="shared" si="3"/>
        <v>407.7</v>
      </c>
      <c r="Z38" s="367">
        <f>SUM(Z6:Z37)</f>
        <v>779</v>
      </c>
      <c r="AA38" s="367">
        <f t="shared" si="3"/>
        <v>96274.76</v>
      </c>
      <c r="AC38" s="203"/>
    </row>
    <row r="39" spans="2:36" ht="18" customHeight="1">
      <c r="B39" s="1230" t="s">
        <v>184</v>
      </c>
      <c r="C39" s="1230"/>
      <c r="D39" s="1230"/>
      <c r="E39" s="1230"/>
      <c r="F39" s="1230"/>
      <c r="G39" s="1230"/>
      <c r="H39" s="1230"/>
      <c r="I39" s="1230"/>
      <c r="J39" s="1230"/>
      <c r="K39" s="1230"/>
      <c r="L39" s="1230"/>
      <c r="O39" s="1231" t="s">
        <v>184</v>
      </c>
      <c r="P39" s="1231"/>
      <c r="Q39" s="1231"/>
      <c r="R39" s="1231"/>
      <c r="S39" s="1231"/>
      <c r="T39" s="1231"/>
      <c r="U39" s="1231"/>
      <c r="V39" s="1231"/>
      <c r="W39" s="1231"/>
      <c r="X39" s="1231"/>
      <c r="Y39" s="1231"/>
      <c r="Z39" s="1231"/>
      <c r="AA39" s="1231"/>
      <c r="AB39" s="379"/>
      <c r="AC39" s="379"/>
      <c r="AD39" s="379"/>
      <c r="AE39" s="379"/>
      <c r="AF39" s="379"/>
      <c r="AG39" s="379"/>
      <c r="AH39" s="379"/>
      <c r="AI39" s="379"/>
      <c r="AJ39" s="379"/>
    </row>
    <row r="40" spans="2:36" ht="12" customHeight="1">
      <c r="B40" s="31"/>
      <c r="C40" s="29"/>
      <c r="D40" s="380"/>
      <c r="E40" s="29"/>
      <c r="F40" s="380"/>
      <c r="G40" s="29"/>
      <c r="H40" s="380"/>
      <c r="I40" s="381"/>
      <c r="J40" s="380"/>
      <c r="K40" s="29"/>
      <c r="L40" s="380"/>
      <c r="R40" s="29"/>
      <c r="S40" s="380"/>
      <c r="X40" s="29"/>
      <c r="Y40" s="380"/>
    </row>
    <row r="47" spans="2:36">
      <c r="B47" s="32"/>
    </row>
  </sheetData>
  <sheetProtection algorithmName="SHA-512" hashValue="dxgAe14H1w97GC4uXHhUffmXbwmngtUmK1WuZitOLGY1WfzUCHaOYvvcvxQrsu8SCwIqAtAk0Mi8di6asFCvLA==" saltValue="luV6Det0fcMjWaq8X7y99w==" spinCount="100000" sheet="1" objects="1" scenarios="1"/>
  <mergeCells count="19">
    <mergeCell ref="B39:L39"/>
    <mergeCell ref="O39:AA39"/>
    <mergeCell ref="O4:O5"/>
    <mergeCell ref="P4:Q4"/>
    <mergeCell ref="R4:S4"/>
    <mergeCell ref="T4:U4"/>
    <mergeCell ref="V4:W4"/>
    <mergeCell ref="X4:Y4"/>
    <mergeCell ref="B2:L2"/>
    <mergeCell ref="O2:AA2"/>
    <mergeCell ref="B3:L3"/>
    <mergeCell ref="O3:AA3"/>
    <mergeCell ref="B4:B5"/>
    <mergeCell ref="C4:D4"/>
    <mergeCell ref="E4:F4"/>
    <mergeCell ref="G4:H4"/>
    <mergeCell ref="I4:J4"/>
    <mergeCell ref="K4:L4"/>
    <mergeCell ref="Z4:AA4"/>
  </mergeCells>
  <printOptions horizontalCentered="1"/>
  <pageMargins left="0.19685039370078741" right="0.19685039370078741" top="0.39370078740157483" bottom="0.39370078740157483" header="0.39370078740157483" footer="0.39370078740157483"/>
  <pageSetup paperSize="125" fitToWidth="2" fitToHeight="2" orientation="landscape" r:id="rId1"/>
  <headerFooter alignWithMargins="0"/>
  <colBreaks count="1" manualBreakCount="1">
    <brk id="13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1:G54"/>
  <sheetViews>
    <sheetView showZeros="0" zoomScaleNormal="100" workbookViewId="0">
      <selection activeCell="E21" sqref="E21"/>
    </sheetView>
  </sheetViews>
  <sheetFormatPr baseColWidth="10" defaultRowHeight="12.75"/>
  <cols>
    <col min="1" max="1" width="1.85546875" style="23" customWidth="1"/>
    <col min="2" max="2" width="10.7109375" style="23" customWidth="1"/>
    <col min="3" max="3" width="16.7109375" style="23" customWidth="1"/>
    <col min="4" max="4" width="17" style="23" customWidth="1"/>
    <col min="5" max="5" width="13.7109375" style="23" customWidth="1"/>
    <col min="6" max="6" width="1.7109375" style="23" customWidth="1"/>
    <col min="7" max="16384" width="11.42578125" style="23"/>
  </cols>
  <sheetData>
    <row r="1" spans="2:5" s="22" customFormat="1" ht="12" customHeight="1" thickBot="1">
      <c r="B1" s="20"/>
      <c r="C1" s="21"/>
      <c r="D1" s="21"/>
      <c r="E1" s="21"/>
    </row>
    <row r="2" spans="2:5" ht="36" customHeight="1" thickBot="1">
      <c r="B2" s="1117" t="s">
        <v>550</v>
      </c>
      <c r="C2" s="1118"/>
      <c r="D2" s="1118"/>
      <c r="E2" s="1119"/>
    </row>
    <row r="3" spans="2:5" ht="51" customHeight="1" thickBot="1">
      <c r="B3" s="383" t="s">
        <v>0</v>
      </c>
      <c r="C3" s="383" t="s">
        <v>205</v>
      </c>
      <c r="D3" s="383" t="s">
        <v>206</v>
      </c>
      <c r="E3" s="383" t="s">
        <v>207</v>
      </c>
    </row>
    <row r="4" spans="2:5" ht="20.100000000000001" customHeight="1" thickBot="1">
      <c r="B4" s="384">
        <v>1991</v>
      </c>
      <c r="C4" s="385">
        <v>240075</v>
      </c>
      <c r="D4" s="385">
        <v>202900</v>
      </c>
      <c r="E4" s="386">
        <f>D4/C4*100</f>
        <v>84.51525564927627</v>
      </c>
    </row>
    <row r="5" spans="2:5" ht="20.100000000000001" customHeight="1" thickBot="1">
      <c r="B5" s="336">
        <v>1992</v>
      </c>
      <c r="C5" s="387">
        <v>247580</v>
      </c>
      <c r="D5" s="387">
        <v>229400</v>
      </c>
      <c r="E5" s="388">
        <f>D5/C5*100</f>
        <v>92.656918975684633</v>
      </c>
    </row>
    <row r="6" spans="2:5" ht="20.100000000000001" customHeight="1" thickBot="1">
      <c r="B6" s="384">
        <v>1993</v>
      </c>
      <c r="C6" s="385">
        <v>249692</v>
      </c>
      <c r="D6" s="385">
        <v>237149</v>
      </c>
      <c r="E6" s="386">
        <f t="shared" ref="E6:E27" si="0">D6/C6*100</f>
        <v>94.976611184979902</v>
      </c>
    </row>
    <row r="7" spans="2:5" ht="20.100000000000001" customHeight="1" thickBot="1">
      <c r="B7" s="336">
        <v>1994</v>
      </c>
      <c r="C7" s="387">
        <v>261290</v>
      </c>
      <c r="D7" s="387">
        <v>250840</v>
      </c>
      <c r="E7" s="388">
        <f t="shared" si="0"/>
        <v>96.000612346435005</v>
      </c>
    </row>
    <row r="8" spans="2:5" ht="20.100000000000001" customHeight="1" thickBot="1">
      <c r="B8" s="384">
        <v>1995</v>
      </c>
      <c r="C8" s="385">
        <v>272404</v>
      </c>
      <c r="D8" s="385">
        <v>256265</v>
      </c>
      <c r="E8" s="386">
        <f t="shared" si="0"/>
        <v>94.075343974390975</v>
      </c>
    </row>
    <row r="9" spans="2:5" ht="20.100000000000001" customHeight="1" thickBot="1">
      <c r="B9" s="336">
        <v>1996</v>
      </c>
      <c r="C9" s="387">
        <v>277137</v>
      </c>
      <c r="D9" s="387">
        <v>262099</v>
      </c>
      <c r="E9" s="388">
        <f t="shared" si="0"/>
        <v>94.573802848410722</v>
      </c>
    </row>
    <row r="10" spans="2:5" ht="20.100000000000001" customHeight="1" thickBot="1">
      <c r="B10" s="384">
        <v>1997</v>
      </c>
      <c r="C10" s="385">
        <v>283631</v>
      </c>
      <c r="D10" s="385">
        <v>269047</v>
      </c>
      <c r="E10" s="386">
        <f t="shared" si="0"/>
        <v>94.858107893706972</v>
      </c>
    </row>
    <row r="11" spans="2:5" ht="20.100000000000001" customHeight="1" thickBot="1">
      <c r="B11" s="336">
        <v>1998</v>
      </c>
      <c r="C11" s="387">
        <v>294570</v>
      </c>
      <c r="D11" s="387">
        <v>275220</v>
      </c>
      <c r="E11" s="388">
        <f t="shared" si="0"/>
        <v>93.431102963641919</v>
      </c>
    </row>
    <row r="12" spans="2:5" ht="20.100000000000001" customHeight="1" thickBot="1">
      <c r="B12" s="384">
        <v>1999</v>
      </c>
      <c r="C12" s="385">
        <v>309774</v>
      </c>
      <c r="D12" s="385">
        <v>287147</v>
      </c>
      <c r="E12" s="386">
        <f t="shared" si="0"/>
        <v>92.695642629788168</v>
      </c>
    </row>
    <row r="13" spans="2:5" ht="20.100000000000001" customHeight="1" thickBot="1">
      <c r="B13" s="336">
        <v>2000</v>
      </c>
      <c r="C13" s="387">
        <v>312007</v>
      </c>
      <c r="D13" s="387">
        <v>294400</v>
      </c>
      <c r="E13" s="388">
        <f t="shared" si="0"/>
        <v>94.356857378199848</v>
      </c>
    </row>
    <row r="14" spans="2:5" ht="20.100000000000001" customHeight="1" thickBot="1">
      <c r="B14" s="384">
        <v>2001</v>
      </c>
      <c r="C14" s="385">
        <v>315300</v>
      </c>
      <c r="D14" s="385">
        <v>301950</v>
      </c>
      <c r="E14" s="386">
        <f t="shared" si="0"/>
        <v>95.765937202664134</v>
      </c>
    </row>
    <row r="15" spans="2:5" ht="20.100000000000001" customHeight="1" thickBot="1">
      <c r="B15" s="336">
        <v>2002</v>
      </c>
      <c r="C15" s="387">
        <v>314770</v>
      </c>
      <c r="D15" s="387">
        <v>297680</v>
      </c>
      <c r="E15" s="388">
        <f t="shared" si="0"/>
        <v>94.570638879181629</v>
      </c>
    </row>
    <row r="16" spans="2:5" ht="20.100000000000001" customHeight="1" thickBot="1">
      <c r="B16" s="384">
        <v>2003</v>
      </c>
      <c r="C16" s="385">
        <v>320682</v>
      </c>
      <c r="D16" s="385">
        <v>305847</v>
      </c>
      <c r="E16" s="386">
        <f t="shared" si="0"/>
        <v>95.373921829101732</v>
      </c>
    </row>
    <row r="17" spans="2:7" ht="20.100000000000001" customHeight="1" thickBot="1">
      <c r="B17" s="336">
        <v>2004</v>
      </c>
      <c r="C17" s="387">
        <v>322547</v>
      </c>
      <c r="D17" s="387">
        <v>309170</v>
      </c>
      <c r="E17" s="388">
        <f t="shared" si="0"/>
        <v>95.852697436342609</v>
      </c>
    </row>
    <row r="18" spans="2:7" ht="20.100000000000001" customHeight="1" thickBot="1">
      <c r="B18" s="384">
        <v>2005</v>
      </c>
      <c r="C18" s="385">
        <v>324467</v>
      </c>
      <c r="D18" s="385">
        <v>311295</v>
      </c>
      <c r="E18" s="386">
        <f t="shared" si="0"/>
        <v>95.940419210582277</v>
      </c>
    </row>
    <row r="19" spans="2:7" ht="20.100000000000001" customHeight="1" thickBot="1">
      <c r="B19" s="336">
        <v>2006</v>
      </c>
      <c r="C19" s="387">
        <v>325181</v>
      </c>
      <c r="D19" s="387">
        <v>312253</v>
      </c>
      <c r="E19" s="388">
        <f t="shared" si="0"/>
        <v>96.024367967378168</v>
      </c>
    </row>
    <row r="20" spans="2:7" ht="20.100000000000001" customHeight="1" thickBot="1">
      <c r="B20" s="384">
        <v>2007</v>
      </c>
      <c r="C20" s="385">
        <v>327618</v>
      </c>
      <c r="D20" s="385">
        <v>315243</v>
      </c>
      <c r="E20" s="386">
        <f t="shared" si="0"/>
        <v>96.222735014559632</v>
      </c>
    </row>
    <row r="21" spans="2:7" ht="20.100000000000001" customHeight="1" thickBot="1">
      <c r="B21" s="336">
        <v>2008</v>
      </c>
      <c r="C21" s="387">
        <v>328242.74</v>
      </c>
      <c r="D21" s="387">
        <v>317394.74</v>
      </c>
      <c r="E21" s="388">
        <f t="shared" si="0"/>
        <v>96.695128733083322</v>
      </c>
    </row>
    <row r="22" spans="2:7" ht="20.100000000000001" customHeight="1" thickBot="1">
      <c r="B22" s="384">
        <v>2009</v>
      </c>
      <c r="C22" s="385">
        <v>328175.96099999995</v>
      </c>
      <c r="D22" s="385">
        <v>318647.46500000003</v>
      </c>
      <c r="E22" s="386">
        <f t="shared" si="0"/>
        <v>97.09652834687671</v>
      </c>
    </row>
    <row r="23" spans="2:7" ht="20.100000000000001" customHeight="1" thickBot="1">
      <c r="B23" s="336">
        <v>2010</v>
      </c>
      <c r="C23" s="387">
        <v>329304.52299999999</v>
      </c>
      <c r="D23" s="387">
        <v>320707.23392171395</v>
      </c>
      <c r="E23" s="388">
        <f t="shared" si="0"/>
        <v>97.389258732323569</v>
      </c>
    </row>
    <row r="24" spans="2:7" ht="20.100000000000001" customHeight="1" thickBot="1">
      <c r="B24" s="384">
        <v>2011</v>
      </c>
      <c r="C24" s="385">
        <v>329496.28000000009</v>
      </c>
      <c r="D24" s="385">
        <v>321511.25692171388</v>
      </c>
      <c r="E24" s="386">
        <f t="shared" si="0"/>
        <v>97.576596895635305</v>
      </c>
    </row>
    <row r="25" spans="2:7" ht="20.100000000000001" customHeight="1" thickBot="1">
      <c r="B25" s="336">
        <v>2012</v>
      </c>
      <c r="C25" s="387">
        <v>329841.37</v>
      </c>
      <c r="D25" s="387">
        <v>322971.31</v>
      </c>
      <c r="E25" s="388">
        <f t="shared" si="0"/>
        <v>97.917162422651842</v>
      </c>
    </row>
    <row r="26" spans="2:7" ht="20.100000000000001" customHeight="1" thickBot="1">
      <c r="B26" s="384">
        <v>2013</v>
      </c>
      <c r="C26" s="385">
        <v>329772</v>
      </c>
      <c r="D26" s="385">
        <v>323504</v>
      </c>
      <c r="E26" s="386">
        <f t="shared" si="0"/>
        <v>98.09929284475335</v>
      </c>
    </row>
    <row r="27" spans="2:7" ht="20.100000000000001" customHeight="1" thickBot="1">
      <c r="B27" s="340" t="s">
        <v>252</v>
      </c>
      <c r="C27" s="389">
        <f>'3.5'!C37</f>
        <v>337908.19878847251</v>
      </c>
      <c r="D27" s="389">
        <f>'3.5'!D37</f>
        <v>328367.3193816545</v>
      </c>
      <c r="E27" s="636">
        <f t="shared" si="0"/>
        <v>97.176487744000994</v>
      </c>
    </row>
    <row r="28" spans="2:7" ht="34.5" customHeight="1">
      <c r="B28" s="1234" t="s">
        <v>496</v>
      </c>
      <c r="C28" s="1235"/>
      <c r="D28" s="1235"/>
      <c r="E28" s="1235"/>
      <c r="F28" s="352"/>
      <c r="G28" s="352"/>
    </row>
    <row r="29" spans="2:7">
      <c r="B29" s="41"/>
      <c r="C29" s="29"/>
      <c r="D29" s="29"/>
      <c r="E29" s="29"/>
    </row>
    <row r="36" spans="2:2">
      <c r="B36" s="41"/>
    </row>
    <row r="39" spans="2:2">
      <c r="B39" s="31"/>
    </row>
    <row r="47" spans="2:2">
      <c r="B47" s="31"/>
    </row>
    <row r="54" spans="2:2" ht="276">
      <c r="B54" s="32" t="s">
        <v>208</v>
      </c>
    </row>
  </sheetData>
  <sheetProtection algorithmName="SHA-512" hashValue="YDlGKuWA5ugBUwRH14g9XwOOyiI9R7J+qT1jI6Jumf8XD96J1DRxmU9/s/PRGqBj6qAQ0youO52mVXvqwUUpZg==" saltValue="X0x/hGPyW1uHXdFpmCFdTQ==" spinCount="100000" sheet="1" objects="1" scenarios="1"/>
  <mergeCells count="2">
    <mergeCell ref="B2:E2"/>
    <mergeCell ref="B28:E28"/>
  </mergeCells>
  <printOptions horizontalCentered="1"/>
  <pageMargins left="0.19685039370078741" right="0.19685039370078741" top="0.59055118110236227" bottom="0.59055118110236227" header="0.39370078740157483" footer="0.39370078740157483"/>
  <pageSetup paperSize="125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T41"/>
  <sheetViews>
    <sheetView showGridLines="0" zoomScale="80" zoomScaleNormal="80" workbookViewId="0">
      <selection activeCell="L9" sqref="L9"/>
    </sheetView>
  </sheetViews>
  <sheetFormatPr baseColWidth="10" defaultRowHeight="15"/>
  <cols>
    <col min="1" max="1" width="5.7109375" customWidth="1"/>
    <col min="2" max="5" width="14.7109375" customWidth="1"/>
    <col min="6" max="6" width="36.7109375" customWidth="1"/>
    <col min="7" max="7" width="28.7109375" customWidth="1"/>
    <col min="8" max="9" width="14.7109375" customWidth="1"/>
  </cols>
  <sheetData>
    <row r="1" spans="2:20">
      <c r="L1" s="882"/>
      <c r="M1" s="882"/>
      <c r="N1" s="882"/>
      <c r="O1" s="882"/>
      <c r="P1" s="882"/>
      <c r="Q1" s="882"/>
      <c r="R1" s="882"/>
      <c r="S1" s="882"/>
      <c r="T1" s="882"/>
    </row>
    <row r="2" spans="2:20" s="642" customFormat="1" ht="25.5" customHeight="1">
      <c r="B2" s="641" t="s">
        <v>551</v>
      </c>
      <c r="L2" s="1044" t="s">
        <v>209</v>
      </c>
      <c r="M2" s="1044" t="s">
        <v>210</v>
      </c>
      <c r="N2" s="1044" t="s">
        <v>211</v>
      </c>
      <c r="O2" s="1045"/>
      <c r="P2" s="1045"/>
      <c r="Q2" s="1045"/>
      <c r="R2" s="1045"/>
      <c r="S2" s="1045"/>
      <c r="T2" s="1045"/>
    </row>
    <row r="3" spans="2:20">
      <c r="B3" s="266"/>
      <c r="C3" s="267"/>
      <c r="D3" s="267"/>
      <c r="E3" s="267"/>
      <c r="F3" s="267"/>
      <c r="G3" s="267"/>
      <c r="H3" s="267"/>
      <c r="I3" s="268"/>
      <c r="L3" s="882"/>
      <c r="M3" s="882"/>
      <c r="N3" s="882"/>
      <c r="O3" s="882"/>
      <c r="P3" s="882"/>
      <c r="Q3" s="882"/>
      <c r="R3" s="882"/>
      <c r="S3" s="882"/>
      <c r="T3" s="882"/>
    </row>
    <row r="4" spans="2:20">
      <c r="B4" s="269"/>
      <c r="C4" s="270"/>
      <c r="D4" s="270"/>
      <c r="E4" s="270"/>
      <c r="F4" s="270"/>
      <c r="G4" s="270"/>
      <c r="H4" s="270"/>
      <c r="I4" s="271"/>
      <c r="L4" s="882"/>
      <c r="M4" s="882"/>
      <c r="N4" s="882"/>
      <c r="O4" s="882"/>
      <c r="P4" s="882"/>
      <c r="Q4" s="882"/>
      <c r="R4" s="882"/>
      <c r="S4" s="882"/>
      <c r="T4" s="882"/>
    </row>
    <row r="5" spans="2:20">
      <c r="B5" s="269"/>
      <c r="C5" s="270"/>
      <c r="D5" s="270"/>
      <c r="E5" s="270"/>
      <c r="F5" s="270"/>
      <c r="G5" s="270"/>
      <c r="H5" s="270"/>
      <c r="I5" s="271"/>
      <c r="L5" s="882"/>
      <c r="M5" s="882"/>
      <c r="N5" s="882"/>
      <c r="O5" s="882"/>
      <c r="P5" s="882"/>
      <c r="Q5" s="882"/>
      <c r="R5" s="882"/>
      <c r="S5" s="882"/>
      <c r="T5" s="882"/>
    </row>
    <row r="6" spans="2:20">
      <c r="B6" s="269"/>
      <c r="C6" s="270"/>
      <c r="D6" s="270"/>
      <c r="E6" s="270"/>
      <c r="F6" s="270"/>
      <c r="G6" s="270"/>
      <c r="H6" s="270"/>
      <c r="I6" s="271"/>
      <c r="L6" s="882"/>
      <c r="M6" s="882"/>
      <c r="N6" s="882"/>
      <c r="O6" s="882"/>
      <c r="P6" s="882"/>
      <c r="Q6" s="882"/>
      <c r="R6" s="882"/>
      <c r="S6" s="882"/>
      <c r="T6" s="882"/>
    </row>
    <row r="7" spans="2:20">
      <c r="B7" s="269"/>
      <c r="C7" s="270"/>
      <c r="D7" s="270"/>
      <c r="E7" s="270"/>
      <c r="F7" s="270"/>
      <c r="G7" s="270"/>
      <c r="H7" s="270"/>
      <c r="I7" s="271"/>
      <c r="L7" s="882"/>
      <c r="M7" s="882"/>
      <c r="N7" s="882"/>
      <c r="O7" s="882"/>
      <c r="P7" s="882"/>
      <c r="Q7" s="882"/>
      <c r="R7" s="882"/>
      <c r="S7" s="882"/>
      <c r="T7" s="882"/>
    </row>
    <row r="8" spans="2:20">
      <c r="B8" s="269"/>
      <c r="C8" s="270"/>
      <c r="D8" s="270"/>
      <c r="E8" s="270"/>
      <c r="F8" s="270"/>
      <c r="G8" s="270"/>
      <c r="H8" s="270"/>
      <c r="I8" s="271"/>
      <c r="L8" s="882"/>
      <c r="M8" s="882"/>
      <c r="N8" s="882"/>
      <c r="O8" s="882"/>
      <c r="P8" s="882"/>
      <c r="Q8" s="882"/>
      <c r="R8" s="882"/>
      <c r="S8" s="882"/>
      <c r="T8" s="882"/>
    </row>
    <row r="9" spans="2:20">
      <c r="B9" s="269"/>
      <c r="C9" s="270"/>
      <c r="D9" s="270"/>
      <c r="E9" s="270"/>
      <c r="F9" s="270"/>
      <c r="G9" s="270"/>
      <c r="H9" s="270"/>
      <c r="I9" s="271"/>
      <c r="L9" s="882"/>
      <c r="M9" s="882"/>
      <c r="N9" s="882"/>
      <c r="O9" s="882"/>
      <c r="P9" s="882"/>
      <c r="Q9" s="882"/>
      <c r="R9" s="882"/>
      <c r="S9" s="882"/>
      <c r="T9" s="882"/>
    </row>
    <row r="10" spans="2:20">
      <c r="B10" s="269"/>
      <c r="C10" s="270"/>
      <c r="D10" s="270"/>
      <c r="E10" s="270"/>
      <c r="F10" s="270"/>
      <c r="G10" s="270"/>
      <c r="H10" s="270"/>
      <c r="I10" s="271"/>
      <c r="L10" s="882"/>
      <c r="M10" s="882"/>
      <c r="N10" s="882"/>
      <c r="O10" s="882"/>
      <c r="P10" s="882"/>
      <c r="Q10" s="882"/>
      <c r="R10" s="882"/>
      <c r="S10" s="882"/>
      <c r="T10" s="882"/>
    </row>
    <row r="11" spans="2:20">
      <c r="B11" s="269"/>
      <c r="C11" s="270"/>
      <c r="D11" s="270"/>
      <c r="E11" s="270"/>
      <c r="F11" s="270"/>
      <c r="G11" s="270"/>
      <c r="H11" s="270"/>
      <c r="I11" s="271"/>
      <c r="L11" s="882"/>
      <c r="M11" s="882"/>
      <c r="N11" s="882"/>
      <c r="O11" s="882"/>
      <c r="P11" s="882"/>
      <c r="Q11" s="882"/>
      <c r="R11" s="882"/>
      <c r="S11" s="882"/>
      <c r="T11" s="882"/>
    </row>
    <row r="12" spans="2:20">
      <c r="B12" s="269"/>
      <c r="C12" s="270"/>
      <c r="D12" s="270"/>
      <c r="E12" s="270"/>
      <c r="F12" s="270"/>
      <c r="G12" s="270"/>
      <c r="H12" s="270"/>
      <c r="I12" s="271"/>
      <c r="L12" s="882"/>
      <c r="M12" s="882"/>
      <c r="N12" s="882"/>
      <c r="O12" s="882"/>
      <c r="P12" s="882"/>
      <c r="Q12" s="882"/>
      <c r="R12" s="882"/>
      <c r="S12" s="882"/>
      <c r="T12" s="882"/>
    </row>
    <row r="13" spans="2:20">
      <c r="B13" s="269"/>
      <c r="C13" s="270"/>
      <c r="D13" s="270"/>
      <c r="E13" s="270"/>
      <c r="F13" s="270"/>
      <c r="G13" s="270"/>
      <c r="H13" s="270"/>
      <c r="I13" s="271"/>
      <c r="L13" s="882"/>
      <c r="M13" s="882"/>
      <c r="N13" s="882"/>
      <c r="O13" s="882"/>
      <c r="P13" s="882"/>
      <c r="Q13" s="882"/>
      <c r="R13" s="882"/>
      <c r="S13" s="882"/>
      <c r="T13" s="882"/>
    </row>
    <row r="14" spans="2:20">
      <c r="B14" s="269"/>
      <c r="C14" s="270"/>
      <c r="D14" s="270"/>
      <c r="E14" s="270"/>
      <c r="F14" s="270"/>
      <c r="G14" s="270"/>
      <c r="H14" s="270"/>
      <c r="I14" s="271"/>
      <c r="L14" s="882"/>
      <c r="M14" s="882"/>
      <c r="N14" s="882"/>
      <c r="O14" s="882"/>
      <c r="P14" s="882"/>
      <c r="Q14" s="882"/>
      <c r="R14" s="882"/>
      <c r="S14" s="882"/>
      <c r="T14" s="882"/>
    </row>
    <row r="15" spans="2:20">
      <c r="B15" s="269"/>
      <c r="C15" s="270"/>
      <c r="D15" s="270"/>
      <c r="E15" s="270"/>
      <c r="F15" s="270"/>
      <c r="G15" s="270"/>
      <c r="H15" s="270"/>
      <c r="I15" s="271"/>
      <c r="L15" s="882"/>
      <c r="M15" s="882"/>
      <c r="N15" s="882"/>
      <c r="O15" s="882"/>
      <c r="P15" s="882"/>
      <c r="Q15" s="882"/>
      <c r="R15" s="882"/>
      <c r="S15" s="882"/>
      <c r="T15" s="882"/>
    </row>
    <row r="16" spans="2:20">
      <c r="B16" s="269"/>
      <c r="C16" s="270"/>
      <c r="D16" s="270"/>
      <c r="E16" s="270"/>
      <c r="F16" s="270"/>
      <c r="G16" s="270"/>
      <c r="H16" s="270"/>
      <c r="I16" s="271"/>
      <c r="L16" s="882"/>
      <c r="M16" s="882"/>
      <c r="N16" s="882"/>
      <c r="O16" s="882"/>
      <c r="P16" s="882"/>
      <c r="Q16" s="882"/>
      <c r="R16" s="882"/>
      <c r="S16" s="882"/>
      <c r="T16" s="882"/>
    </row>
    <row r="17" spans="2:20">
      <c r="B17" s="269"/>
      <c r="C17" s="270"/>
      <c r="D17" s="270"/>
      <c r="E17" s="270"/>
      <c r="F17" s="270"/>
      <c r="G17" s="270"/>
      <c r="H17" s="270"/>
      <c r="I17" s="271"/>
      <c r="L17" s="882"/>
      <c r="M17" s="882"/>
      <c r="N17" s="882"/>
      <c r="O17" s="882"/>
      <c r="P17" s="882"/>
      <c r="Q17" s="882"/>
      <c r="R17" s="882"/>
      <c r="S17" s="882"/>
      <c r="T17" s="882"/>
    </row>
    <row r="18" spans="2:20">
      <c r="B18" s="269"/>
      <c r="C18" s="270"/>
      <c r="D18" s="270"/>
      <c r="E18" s="270"/>
      <c r="F18" s="270"/>
      <c r="G18" s="270"/>
      <c r="H18" s="270"/>
      <c r="I18" s="271"/>
      <c r="L18" s="882"/>
      <c r="M18" s="882"/>
      <c r="N18" s="882"/>
      <c r="O18" s="882"/>
      <c r="P18" s="882"/>
      <c r="Q18" s="882"/>
      <c r="R18" s="882"/>
      <c r="S18" s="882"/>
      <c r="T18" s="882"/>
    </row>
    <row r="19" spans="2:20">
      <c r="B19" s="269"/>
      <c r="C19" s="270"/>
      <c r="D19" s="270"/>
      <c r="E19" s="270"/>
      <c r="F19" s="270"/>
      <c r="G19" s="270"/>
      <c r="H19" s="270"/>
      <c r="I19" s="271"/>
      <c r="L19" s="882"/>
      <c r="M19" s="882"/>
      <c r="N19" s="882"/>
      <c r="O19" s="882"/>
      <c r="P19" s="882"/>
      <c r="Q19" s="882"/>
      <c r="R19" s="882"/>
      <c r="S19" s="882"/>
      <c r="T19" s="882"/>
    </row>
    <row r="20" spans="2:20">
      <c r="B20" s="269"/>
      <c r="C20" s="270"/>
      <c r="D20" s="270"/>
      <c r="E20" s="270"/>
      <c r="F20" s="270"/>
      <c r="G20" s="270"/>
      <c r="H20" s="270"/>
      <c r="I20" s="271"/>
      <c r="L20" s="882"/>
      <c r="M20" s="882"/>
      <c r="N20" s="882"/>
      <c r="O20" s="882"/>
      <c r="P20" s="882"/>
      <c r="Q20" s="882"/>
      <c r="R20" s="882"/>
      <c r="S20" s="882"/>
      <c r="T20" s="882"/>
    </row>
    <row r="21" spans="2:20">
      <c r="B21" s="269"/>
      <c r="C21" s="270"/>
      <c r="D21" s="270"/>
      <c r="E21" s="270"/>
      <c r="F21" s="270"/>
      <c r="G21" s="270"/>
      <c r="H21" s="270"/>
      <c r="I21" s="271"/>
      <c r="L21" s="882"/>
      <c r="M21" s="882"/>
      <c r="N21" s="882"/>
      <c r="O21" s="882"/>
      <c r="P21" s="882"/>
      <c r="Q21" s="882"/>
      <c r="R21" s="882"/>
      <c r="S21" s="882"/>
      <c r="T21" s="882"/>
    </row>
    <row r="22" spans="2:20">
      <c r="B22" s="269"/>
      <c r="C22" s="270"/>
      <c r="D22" s="270"/>
      <c r="E22" s="270"/>
      <c r="F22" s="270"/>
      <c r="G22" s="270"/>
      <c r="H22" s="270"/>
      <c r="I22" s="271"/>
      <c r="L22" s="882"/>
      <c r="M22" s="882"/>
      <c r="N22" s="882"/>
      <c r="O22" s="882"/>
      <c r="P22" s="882"/>
      <c r="Q22" s="882"/>
      <c r="R22" s="882"/>
      <c r="S22" s="882"/>
      <c r="T22" s="882"/>
    </row>
    <row r="23" spans="2:20">
      <c r="B23" s="269"/>
      <c r="C23" s="270"/>
      <c r="D23" s="270"/>
      <c r="E23" s="270"/>
      <c r="F23" s="270"/>
      <c r="G23" s="270"/>
      <c r="H23" s="270"/>
      <c r="I23" s="271"/>
      <c r="L23" s="882"/>
      <c r="M23" s="882"/>
      <c r="N23" s="882"/>
      <c r="O23" s="882"/>
      <c r="P23" s="882"/>
      <c r="Q23" s="882"/>
      <c r="R23" s="882"/>
      <c r="S23" s="882"/>
      <c r="T23" s="882"/>
    </row>
    <row r="24" spans="2:20">
      <c r="B24" s="269"/>
      <c r="C24" s="270"/>
      <c r="D24" s="270"/>
      <c r="E24" s="270"/>
      <c r="F24" s="270"/>
      <c r="G24" s="270"/>
      <c r="H24" s="270"/>
      <c r="I24" s="271"/>
      <c r="L24" s="882"/>
      <c r="M24" s="882"/>
      <c r="N24" s="882"/>
      <c r="O24" s="882"/>
      <c r="P24" s="882"/>
      <c r="Q24" s="882"/>
      <c r="R24" s="882"/>
      <c r="S24" s="882"/>
      <c r="T24" s="882"/>
    </row>
    <row r="25" spans="2:20">
      <c r="B25" s="269"/>
      <c r="C25" s="270"/>
      <c r="D25" s="270"/>
      <c r="E25" s="270"/>
      <c r="F25" s="270"/>
      <c r="G25" s="270"/>
      <c r="H25" s="270"/>
      <c r="I25" s="271"/>
      <c r="L25" s="882"/>
      <c r="M25" s="882"/>
      <c r="N25" s="882"/>
      <c r="O25" s="882"/>
      <c r="P25" s="882"/>
      <c r="Q25" s="882"/>
      <c r="R25" s="882"/>
      <c r="S25" s="882"/>
      <c r="T25" s="882"/>
    </row>
    <row r="26" spans="2:20">
      <c r="B26" s="269"/>
      <c r="C26" s="270"/>
      <c r="D26" s="270"/>
      <c r="E26" s="270"/>
      <c r="F26" s="270"/>
      <c r="G26" s="270"/>
      <c r="H26" s="270"/>
      <c r="I26" s="271"/>
      <c r="L26" s="882"/>
      <c r="M26" s="882"/>
      <c r="N26" s="882"/>
      <c r="O26" s="882"/>
      <c r="P26" s="882"/>
      <c r="Q26" s="882"/>
      <c r="R26" s="882"/>
      <c r="S26" s="882"/>
      <c r="T26" s="882"/>
    </row>
    <row r="27" spans="2:20">
      <c r="B27" s="269"/>
      <c r="C27" s="270"/>
      <c r="D27" s="270"/>
      <c r="E27" s="270"/>
      <c r="F27" s="270"/>
      <c r="G27" s="270"/>
      <c r="H27" s="270"/>
      <c r="I27" s="271"/>
      <c r="L27" s="882"/>
      <c r="M27" s="882"/>
      <c r="N27" s="882"/>
      <c r="O27" s="882"/>
      <c r="P27" s="882"/>
      <c r="Q27" s="882"/>
      <c r="R27" s="882"/>
      <c r="S27" s="882"/>
      <c r="T27" s="882"/>
    </row>
    <row r="28" spans="2:20">
      <c r="B28" s="269"/>
      <c r="C28" s="270"/>
      <c r="D28" s="270"/>
      <c r="E28" s="270"/>
      <c r="F28" s="270"/>
      <c r="G28" s="270"/>
      <c r="H28" s="270"/>
      <c r="I28" s="271"/>
      <c r="L28" s="882"/>
      <c r="M28" s="882"/>
      <c r="N28" s="882"/>
      <c r="O28" s="882"/>
      <c r="P28" s="882"/>
      <c r="Q28" s="882"/>
      <c r="R28" s="882"/>
      <c r="S28" s="882"/>
      <c r="T28" s="882"/>
    </row>
    <row r="29" spans="2:20">
      <c r="B29" s="269"/>
      <c r="C29" s="270"/>
      <c r="D29" s="270"/>
      <c r="E29" s="270"/>
      <c r="F29" s="270"/>
      <c r="G29" s="270"/>
      <c r="H29" s="270"/>
      <c r="I29" s="271"/>
      <c r="L29" s="882"/>
      <c r="M29" s="882"/>
      <c r="N29" s="882"/>
      <c r="O29" s="882"/>
      <c r="P29" s="882"/>
      <c r="Q29" s="882"/>
      <c r="R29" s="882"/>
      <c r="S29" s="882"/>
      <c r="T29" s="882"/>
    </row>
    <row r="30" spans="2:20">
      <c r="B30" s="269"/>
      <c r="C30" s="270"/>
      <c r="D30" s="270"/>
      <c r="E30" s="270"/>
      <c r="F30" s="270"/>
      <c r="G30" s="270"/>
      <c r="H30" s="270"/>
      <c r="I30" s="271"/>
      <c r="L30" s="882"/>
      <c r="M30" s="882"/>
      <c r="N30" s="882"/>
      <c r="O30" s="882"/>
      <c r="P30" s="882"/>
      <c r="Q30" s="882"/>
      <c r="R30" s="882"/>
      <c r="S30" s="882"/>
      <c r="T30" s="882"/>
    </row>
    <row r="31" spans="2:20">
      <c r="B31" s="269"/>
      <c r="C31" s="270"/>
      <c r="D31" s="270"/>
      <c r="E31" s="270"/>
      <c r="F31" s="270"/>
      <c r="G31" s="270"/>
      <c r="H31" s="270"/>
      <c r="I31" s="271"/>
      <c r="L31" s="882"/>
      <c r="M31" s="882"/>
      <c r="N31" s="882"/>
      <c r="O31" s="882"/>
      <c r="P31" s="882"/>
      <c r="Q31" s="882"/>
      <c r="R31" s="882"/>
      <c r="S31" s="882"/>
      <c r="T31" s="882"/>
    </row>
    <row r="32" spans="2:20">
      <c r="B32" s="269"/>
      <c r="C32" s="270"/>
      <c r="D32" s="270"/>
      <c r="E32" s="270"/>
      <c r="F32" s="270"/>
      <c r="G32" s="270"/>
      <c r="H32" s="270"/>
      <c r="I32" s="271"/>
      <c r="L32" s="882"/>
      <c r="M32" s="882"/>
      <c r="N32" s="882"/>
      <c r="O32" s="882"/>
      <c r="P32" s="882"/>
      <c r="Q32" s="882"/>
      <c r="R32" s="882"/>
      <c r="S32" s="882"/>
      <c r="T32" s="882"/>
    </row>
    <row r="33" spans="2:20">
      <c r="B33" s="269"/>
      <c r="C33" s="270"/>
      <c r="D33" s="270"/>
      <c r="E33" s="270"/>
      <c r="F33" s="270"/>
      <c r="G33" s="270"/>
      <c r="H33" s="270"/>
      <c r="I33" s="271"/>
      <c r="L33" s="882"/>
      <c r="M33" s="882"/>
      <c r="N33" s="882"/>
      <c r="O33" s="882"/>
      <c r="P33" s="882"/>
      <c r="Q33" s="882"/>
      <c r="R33" s="882"/>
      <c r="S33" s="882"/>
      <c r="T33" s="882"/>
    </row>
    <row r="34" spans="2:20">
      <c r="B34" s="269"/>
      <c r="C34" s="270"/>
      <c r="D34" s="270"/>
      <c r="E34" s="270"/>
      <c r="F34" s="270"/>
      <c r="G34" s="270"/>
      <c r="H34" s="270"/>
      <c r="I34" s="271"/>
      <c r="L34" s="882"/>
      <c r="M34" s="882"/>
      <c r="N34" s="882"/>
      <c r="O34" s="882"/>
      <c r="P34" s="882"/>
      <c r="Q34" s="882"/>
      <c r="R34" s="882"/>
      <c r="S34" s="882"/>
      <c r="T34" s="882"/>
    </row>
    <row r="35" spans="2:20">
      <c r="B35" s="269"/>
      <c r="C35" s="270"/>
      <c r="D35" s="270"/>
      <c r="E35" s="270"/>
      <c r="F35" s="270"/>
      <c r="G35" s="270"/>
      <c r="H35" s="270"/>
      <c r="I35" s="271"/>
      <c r="L35" s="882"/>
      <c r="M35" s="882"/>
      <c r="N35" s="882"/>
      <c r="O35" s="882"/>
      <c r="P35" s="882"/>
      <c r="Q35" s="882"/>
      <c r="R35" s="882"/>
      <c r="S35" s="882"/>
      <c r="T35" s="882"/>
    </row>
    <row r="36" spans="2:20">
      <c r="B36" s="269"/>
      <c r="C36" s="270"/>
      <c r="D36" s="270"/>
      <c r="E36" s="270"/>
      <c r="F36" s="270"/>
      <c r="G36" s="270"/>
      <c r="H36" s="270"/>
      <c r="I36" s="271"/>
      <c r="L36" s="640"/>
      <c r="M36" s="640"/>
      <c r="N36" s="640"/>
      <c r="O36" s="640"/>
      <c r="P36" s="638"/>
      <c r="Q36" s="638"/>
      <c r="R36" s="638"/>
      <c r="S36" s="638"/>
      <c r="T36" s="638"/>
    </row>
    <row r="37" spans="2:20">
      <c r="B37" s="269"/>
      <c r="C37" s="270"/>
      <c r="D37" s="270"/>
      <c r="E37" s="270"/>
      <c r="F37" s="270"/>
      <c r="G37" s="270"/>
      <c r="H37" s="270"/>
      <c r="I37" s="271"/>
      <c r="L37" s="640"/>
      <c r="M37" s="640"/>
      <c r="N37" s="640"/>
      <c r="O37" s="640"/>
      <c r="P37" s="638"/>
      <c r="Q37" s="638"/>
      <c r="R37" s="638"/>
      <c r="S37" s="638"/>
      <c r="T37" s="638"/>
    </row>
    <row r="38" spans="2:20">
      <c r="B38" s="269"/>
      <c r="C38" s="270"/>
      <c r="D38" s="270"/>
      <c r="E38" s="270"/>
      <c r="F38" s="270"/>
      <c r="G38" s="270"/>
      <c r="H38" s="270"/>
      <c r="I38" s="271"/>
      <c r="L38" s="640"/>
      <c r="M38" s="640"/>
      <c r="N38" s="640"/>
      <c r="O38" s="640"/>
      <c r="P38" s="638"/>
      <c r="Q38" s="638"/>
      <c r="R38" s="638"/>
      <c r="S38" s="638"/>
      <c r="T38" s="638"/>
    </row>
    <row r="39" spans="2:20" ht="36.75" customHeight="1">
      <c r="B39" s="269"/>
      <c r="C39" s="270"/>
      <c r="D39" s="270"/>
      <c r="E39" s="270"/>
      <c r="F39" s="270"/>
      <c r="G39" s="270"/>
      <c r="H39" s="270"/>
      <c r="I39" s="271"/>
      <c r="L39" s="640"/>
      <c r="M39" s="640"/>
      <c r="N39" s="640"/>
      <c r="O39" s="640"/>
      <c r="P39" s="638"/>
      <c r="Q39" s="638"/>
      <c r="R39" s="638"/>
      <c r="S39" s="638"/>
      <c r="T39" s="638"/>
    </row>
    <row r="40" spans="2:20" ht="15.75" thickBot="1">
      <c r="B40" s="272"/>
      <c r="C40" s="273"/>
      <c r="D40" s="273"/>
      <c r="E40" s="273"/>
      <c r="F40" s="273"/>
      <c r="G40" s="273"/>
      <c r="H40" s="273"/>
      <c r="I40" s="274"/>
    </row>
    <row r="41" spans="2:20">
      <c r="B41" s="706" t="s">
        <v>184</v>
      </c>
      <c r="C41" s="835"/>
      <c r="D41" s="835"/>
      <c r="E41" s="835"/>
      <c r="F41" s="835"/>
      <c r="G41" s="835"/>
      <c r="H41" s="835"/>
      <c r="I41" s="835"/>
      <c r="J41" s="705"/>
      <c r="K41" s="705"/>
      <c r="L41" s="705"/>
    </row>
  </sheetData>
  <sheetProtection algorithmName="SHA-512" hashValue="YHi2B287CA3NNEjL7T+CyKFP3rfcaTRPDdPxY5nI1WRAbz8RG3zgZMRsc9Foe7iqjtcVdPBX4ftl931cxvi8nA==" saltValue="mOQyeAYDKKnJRym+iI6ZPg==" spinCount="100000" sheet="1" objects="1" scenarios="1"/>
  <pageMargins left="0.70866141732283472" right="0.70866141732283472" top="0.74803149606299213" bottom="0.74803149606299213" header="0.31496062992125984" footer="0.31496062992125984"/>
  <pageSetup paperSize="125"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="110" zoomScaleNormal="110" workbookViewId="0"/>
  </sheetViews>
  <sheetFormatPr baseColWidth="10" defaultRowHeight="15"/>
  <cols>
    <col min="1" max="1" width="5.140625" style="927" customWidth="1"/>
    <col min="2" max="5" width="11.42578125" style="927"/>
    <col min="6" max="6" width="3.28515625" style="927" customWidth="1"/>
    <col min="7" max="7" width="11.42578125" style="927"/>
    <col min="8" max="8" width="7.42578125" style="927" customWidth="1"/>
    <col min="9" max="9" width="20.7109375" style="927" customWidth="1"/>
    <col min="10" max="10" width="2" style="927" customWidth="1"/>
    <col min="11" max="16384" width="11.42578125" style="927"/>
  </cols>
  <sheetData>
    <row r="1" spans="2:9" ht="15.75" thickBot="1"/>
    <row r="2" spans="2:9" ht="29.25" customHeight="1">
      <c r="B2" s="1065" t="s">
        <v>621</v>
      </c>
      <c r="C2" s="1066"/>
      <c r="D2" s="1066"/>
      <c r="E2" s="1066"/>
      <c r="F2" s="1066"/>
      <c r="G2" s="1066"/>
      <c r="H2" s="926"/>
      <c r="I2" s="926"/>
    </row>
    <row r="3" spans="2:9" ht="17.25">
      <c r="B3" s="1069" t="s">
        <v>670</v>
      </c>
      <c r="C3" s="1070"/>
      <c r="D3" s="1070"/>
      <c r="E3" s="1070"/>
      <c r="F3" s="1070"/>
      <c r="G3" s="1071"/>
    </row>
    <row r="4" spans="2:9">
      <c r="B4" s="946"/>
      <c r="C4" s="947"/>
      <c r="D4" s="947"/>
      <c r="E4" s="947"/>
      <c r="F4" s="947"/>
      <c r="G4" s="948"/>
    </row>
    <row r="5" spans="2:9">
      <c r="B5" s="946"/>
      <c r="C5" s="947"/>
      <c r="D5" s="947"/>
      <c r="E5" s="947"/>
      <c r="F5" s="947"/>
      <c r="G5" s="948"/>
    </row>
    <row r="6" spans="2:9">
      <c r="B6" s="946"/>
      <c r="C6" s="947"/>
      <c r="D6" s="947"/>
      <c r="E6" s="947"/>
      <c r="F6" s="947"/>
      <c r="G6" s="948"/>
    </row>
    <row r="7" spans="2:9">
      <c r="B7" s="946"/>
      <c r="C7" s="947"/>
      <c r="D7" s="947"/>
      <c r="E7" s="947"/>
      <c r="F7" s="947"/>
      <c r="G7" s="948"/>
    </row>
    <row r="8" spans="2:9">
      <c r="B8" s="946"/>
      <c r="C8" s="947"/>
      <c r="D8" s="947"/>
      <c r="E8" s="947"/>
      <c r="F8" s="947"/>
      <c r="G8" s="948"/>
    </row>
    <row r="9" spans="2:9">
      <c r="B9" s="946"/>
      <c r="C9" s="947"/>
      <c r="D9" s="947"/>
      <c r="E9" s="947"/>
      <c r="F9" s="947"/>
      <c r="G9" s="948"/>
    </row>
    <row r="10" spans="2:9">
      <c r="B10" s="946"/>
      <c r="C10" s="947"/>
      <c r="D10" s="947"/>
      <c r="E10" s="947"/>
      <c r="F10" s="947"/>
      <c r="G10" s="948"/>
    </row>
    <row r="11" spans="2:9">
      <c r="B11" s="946"/>
      <c r="C11" s="947"/>
      <c r="D11" s="947"/>
      <c r="E11" s="947"/>
      <c r="F11" s="947"/>
      <c r="G11" s="948"/>
    </row>
    <row r="12" spans="2:9">
      <c r="B12" s="946"/>
      <c r="C12" s="947"/>
      <c r="D12" s="947"/>
      <c r="E12" s="947"/>
      <c r="F12" s="947"/>
      <c r="G12" s="948"/>
    </row>
    <row r="13" spans="2:9">
      <c r="B13" s="946"/>
      <c r="C13" s="947"/>
      <c r="D13" s="947"/>
      <c r="E13" s="947"/>
      <c r="F13" s="947"/>
      <c r="G13" s="948"/>
    </row>
    <row r="14" spans="2:9">
      <c r="B14" s="946"/>
      <c r="C14" s="947"/>
      <c r="D14" s="947"/>
      <c r="E14" s="947"/>
      <c r="F14" s="947"/>
      <c r="G14" s="948"/>
    </row>
    <row r="15" spans="2:9">
      <c r="B15" s="946"/>
      <c r="C15" s="947"/>
      <c r="D15" s="947"/>
      <c r="E15" s="947"/>
      <c r="F15" s="947"/>
      <c r="G15" s="948"/>
    </row>
    <row r="16" spans="2:9">
      <c r="B16" s="946"/>
      <c r="C16" s="947"/>
      <c r="D16" s="947"/>
      <c r="E16" s="947"/>
      <c r="F16" s="947"/>
      <c r="G16" s="948"/>
    </row>
    <row r="17" spans="1:8">
      <c r="B17" s="946"/>
      <c r="C17" s="947"/>
      <c r="D17" s="947"/>
      <c r="E17" s="947"/>
      <c r="F17" s="947"/>
      <c r="G17" s="948"/>
    </row>
    <row r="18" spans="1:8">
      <c r="B18" s="949"/>
      <c r="C18" s="950"/>
      <c r="D18" s="950"/>
      <c r="E18" s="950"/>
      <c r="F18" s="950"/>
      <c r="G18" s="951"/>
    </row>
    <row r="19" spans="1:8">
      <c r="B19" s="706" t="s">
        <v>625</v>
      </c>
      <c r="C19" s="769"/>
      <c r="D19" s="769"/>
      <c r="E19" s="769"/>
    </row>
    <row r="27" spans="1:8">
      <c r="A27" s="968"/>
      <c r="B27" s="968"/>
      <c r="C27" s="968"/>
      <c r="D27" s="968"/>
      <c r="E27" s="968"/>
      <c r="F27" s="968"/>
      <c r="G27" s="968"/>
      <c r="H27" s="968"/>
    </row>
    <row r="28" spans="1:8">
      <c r="A28" s="968"/>
      <c r="B28" s="968"/>
      <c r="C28" s="968"/>
      <c r="D28" s="968"/>
      <c r="E28" s="968"/>
      <c r="F28" s="968"/>
      <c r="G28" s="968"/>
      <c r="H28" s="968"/>
    </row>
    <row r="29" spans="1:8">
      <c r="A29" s="968"/>
      <c r="B29" s="968"/>
      <c r="C29" s="968"/>
      <c r="D29" s="968"/>
      <c r="E29" s="968"/>
      <c r="F29" s="968"/>
      <c r="G29" s="968"/>
      <c r="H29" s="968"/>
    </row>
    <row r="30" spans="1:8">
      <c r="A30" s="968"/>
      <c r="B30" s="974" t="s">
        <v>491</v>
      </c>
      <c r="C30" s="975"/>
      <c r="D30" s="968"/>
      <c r="E30" s="968"/>
      <c r="F30" s="968"/>
      <c r="G30" s="968"/>
      <c r="H30" s="968"/>
    </row>
    <row r="31" spans="1:8">
      <c r="A31" s="968"/>
      <c r="B31" s="975" t="s">
        <v>498</v>
      </c>
      <c r="C31" s="975">
        <v>91.2</v>
      </c>
      <c r="D31" s="968"/>
      <c r="E31" s="972">
        <f>SUM(C31:C33)</f>
        <v>211</v>
      </c>
      <c r="F31" s="968"/>
      <c r="G31" s="968"/>
      <c r="H31" s="968"/>
    </row>
    <row r="32" spans="1:8">
      <c r="A32" s="968"/>
      <c r="B32" s="975" t="s">
        <v>320</v>
      </c>
      <c r="C32" s="975">
        <v>8.9</v>
      </c>
      <c r="D32" s="968"/>
      <c r="E32" s="968"/>
      <c r="F32" s="968"/>
      <c r="G32" s="968"/>
      <c r="H32" s="968"/>
    </row>
    <row r="33" spans="1:8" ht="60">
      <c r="A33" s="968"/>
      <c r="B33" s="976" t="s">
        <v>627</v>
      </c>
      <c r="C33" s="975">
        <f>211-C31-C32</f>
        <v>110.89999999999999</v>
      </c>
      <c r="D33" s="968"/>
      <c r="E33" s="968"/>
      <c r="F33" s="968"/>
      <c r="G33" s="968"/>
      <c r="H33" s="968"/>
    </row>
    <row r="34" spans="1:8">
      <c r="A34" s="968"/>
      <c r="B34" s="975"/>
      <c r="C34" s="975"/>
      <c r="D34" s="968"/>
      <c r="E34" s="968"/>
      <c r="F34" s="968"/>
      <c r="G34" s="968"/>
      <c r="H34" s="968"/>
    </row>
    <row r="35" spans="1:8">
      <c r="A35" s="968"/>
      <c r="B35" s="975"/>
      <c r="C35" s="975"/>
      <c r="D35" s="968"/>
      <c r="E35" s="968"/>
      <c r="F35" s="968"/>
      <c r="G35" s="968"/>
      <c r="H35" s="968"/>
    </row>
    <row r="36" spans="1:8">
      <c r="A36" s="968"/>
      <c r="B36" s="968"/>
      <c r="C36" s="968"/>
      <c r="D36" s="968"/>
      <c r="E36" s="968"/>
      <c r="F36" s="968"/>
      <c r="G36" s="968"/>
      <c r="H36" s="968"/>
    </row>
    <row r="37" spans="1:8">
      <c r="A37" s="968"/>
      <c r="B37" s="968"/>
      <c r="C37" s="968"/>
      <c r="D37" s="968"/>
      <c r="E37" s="968"/>
      <c r="F37" s="968"/>
      <c r="G37" s="968"/>
      <c r="H37" s="968"/>
    </row>
  </sheetData>
  <sheetProtection algorithmName="SHA-512" hashValue="u5FNJIrC6TcR/EJW5Tx/NmcOfkicRFDnEkSQu2t4halQfOr7C0dclAkg8Z4U4v/r/LCIkHRARLgO2gSQp7uRfQ==" saltValue="47brjvv0T5qUiJF5FrBi9w==" spinCount="100000" sheet="1" objects="1" scenarios="1"/>
  <mergeCells count="2">
    <mergeCell ref="B2:G2"/>
    <mergeCell ref="B3:G3"/>
  </mergeCells>
  <pageMargins left="0.7" right="0.7" top="0.75" bottom="0.75" header="0.3" footer="0.3"/>
  <pageSetup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N44"/>
  <sheetViews>
    <sheetView showZeros="0" zoomScale="70" zoomScaleNormal="70" workbookViewId="0"/>
  </sheetViews>
  <sheetFormatPr baseColWidth="10" defaultRowHeight="12.75"/>
  <cols>
    <col min="1" max="1" width="2.7109375" style="23" customWidth="1"/>
    <col min="2" max="2" width="27.7109375" style="23" customWidth="1"/>
    <col min="3" max="4" width="18.7109375" style="23" customWidth="1"/>
    <col min="5" max="5" width="16.140625" style="23" customWidth="1"/>
    <col min="6" max="6" width="2.7109375" style="23" customWidth="1"/>
    <col min="7" max="8" width="11.42578125" style="23"/>
    <col min="9" max="9" width="21.85546875" style="23" customWidth="1"/>
    <col min="10" max="16384" width="11.42578125" style="23"/>
  </cols>
  <sheetData>
    <row r="1" spans="2:14" s="22" customFormat="1" ht="12" customHeight="1" thickBot="1">
      <c r="B1" s="20"/>
      <c r="C1" s="21"/>
      <c r="D1" s="21"/>
      <c r="E1" s="21"/>
    </row>
    <row r="2" spans="2:14" ht="36" customHeight="1" thickBot="1">
      <c r="B2" s="1117" t="s">
        <v>552</v>
      </c>
      <c r="C2" s="1118"/>
      <c r="D2" s="1118"/>
      <c r="E2" s="1119"/>
    </row>
    <row r="3" spans="2:14" ht="20.25" customHeight="1" thickBot="1">
      <c r="B3" s="1210" t="s">
        <v>24</v>
      </c>
      <c r="C3" s="1212" t="s">
        <v>212</v>
      </c>
      <c r="D3" s="1214"/>
      <c r="E3" s="1210" t="s">
        <v>207</v>
      </c>
      <c r="I3" s="1001"/>
      <c r="J3" s="1001"/>
      <c r="K3" s="1001"/>
      <c r="L3" s="1001"/>
      <c r="M3" s="1001"/>
      <c r="N3" s="1001"/>
    </row>
    <row r="4" spans="2:14" ht="20.25" customHeight="1" thickBot="1">
      <c r="B4" s="1211"/>
      <c r="C4" s="396" t="s">
        <v>213</v>
      </c>
      <c r="D4" s="396" t="s">
        <v>214</v>
      </c>
      <c r="E4" s="1211"/>
      <c r="I4" s="1001"/>
      <c r="J4" s="1001"/>
      <c r="K4" s="1001"/>
      <c r="L4" s="1001"/>
      <c r="M4" s="1001"/>
      <c r="N4" s="1001"/>
    </row>
    <row r="5" spans="2:14" ht="20.100000000000001" customHeight="1" thickBot="1">
      <c r="B5" s="397" t="s">
        <v>27</v>
      </c>
      <c r="C5" s="398">
        <v>3919.52</v>
      </c>
      <c r="D5" s="398">
        <v>3813.69</v>
      </c>
      <c r="E5" s="399">
        <f t="shared" ref="E5:E37" si="0">D5/C5*100</f>
        <v>97.29992448054864</v>
      </c>
      <c r="I5" s="1001"/>
      <c r="J5" s="1001"/>
      <c r="K5" s="1001"/>
      <c r="L5" s="1001"/>
      <c r="M5" s="1046"/>
      <c r="N5" s="1046"/>
    </row>
    <row r="6" spans="2:14" ht="20.100000000000001" customHeight="1" thickBot="1">
      <c r="B6" s="400" t="s">
        <v>28</v>
      </c>
      <c r="C6" s="401">
        <v>8721</v>
      </c>
      <c r="D6" s="401">
        <v>8574</v>
      </c>
      <c r="E6" s="402">
        <f t="shared" si="0"/>
        <v>98.314413484692125</v>
      </c>
      <c r="I6" s="1001"/>
      <c r="J6" s="1001"/>
      <c r="K6" s="1001"/>
      <c r="L6" s="1001"/>
      <c r="M6" s="1046"/>
      <c r="N6" s="1046"/>
    </row>
    <row r="7" spans="2:14" ht="20.100000000000001" customHeight="1" thickBot="1">
      <c r="B7" s="397" t="s">
        <v>29</v>
      </c>
      <c r="C7" s="398">
        <v>2818</v>
      </c>
      <c r="D7" s="398">
        <v>2501</v>
      </c>
      <c r="E7" s="399">
        <f t="shared" si="0"/>
        <v>88.750887154009945</v>
      </c>
      <c r="I7" s="1001"/>
      <c r="J7" s="1001"/>
      <c r="K7" s="1001"/>
      <c r="L7" s="1001"/>
      <c r="M7" s="1046"/>
      <c r="N7" s="1046"/>
    </row>
    <row r="8" spans="2:14" ht="20.100000000000001" customHeight="1" thickBot="1">
      <c r="B8" s="400" t="s">
        <v>30</v>
      </c>
      <c r="C8" s="401">
        <v>3386.95</v>
      </c>
      <c r="D8" s="401">
        <v>3358.84</v>
      </c>
      <c r="E8" s="402">
        <f t="shared" si="0"/>
        <v>99.170049749774876</v>
      </c>
      <c r="I8" s="1001"/>
      <c r="J8" s="1001"/>
      <c r="K8" s="1001"/>
      <c r="L8" s="1001"/>
      <c r="M8" s="1046"/>
      <c r="N8" s="1046"/>
    </row>
    <row r="9" spans="2:14" ht="20.100000000000001" customHeight="1" thickBot="1">
      <c r="B9" s="397" t="s">
        <v>31</v>
      </c>
      <c r="C9" s="398">
        <v>8312</v>
      </c>
      <c r="D9" s="398">
        <v>7581</v>
      </c>
      <c r="E9" s="399">
        <f t="shared" si="0"/>
        <v>91.205486044273343</v>
      </c>
      <c r="I9" s="1001"/>
      <c r="J9" s="1001"/>
      <c r="K9" s="1001"/>
      <c r="L9" s="1001"/>
      <c r="M9" s="1046"/>
      <c r="N9" s="1046"/>
    </row>
    <row r="10" spans="2:14" ht="20.100000000000001" customHeight="1" thickBot="1">
      <c r="B10" s="400" t="s">
        <v>32</v>
      </c>
      <c r="C10" s="401">
        <v>13248.89</v>
      </c>
      <c r="D10" s="401">
        <v>13248.89</v>
      </c>
      <c r="E10" s="402">
        <f t="shared" si="0"/>
        <v>100</v>
      </c>
      <c r="I10" s="1001"/>
      <c r="J10" s="1001"/>
      <c r="K10" s="1001"/>
      <c r="L10" s="1001"/>
      <c r="M10" s="1046"/>
      <c r="N10" s="1046"/>
    </row>
    <row r="11" spans="2:14" ht="20.100000000000001" customHeight="1" thickBot="1">
      <c r="B11" s="397" t="s">
        <v>33</v>
      </c>
      <c r="C11" s="398">
        <v>11935.93</v>
      </c>
      <c r="D11" s="398">
        <v>11519.3</v>
      </c>
      <c r="E11" s="399">
        <f t="shared" si="0"/>
        <v>96.509446687438668</v>
      </c>
      <c r="I11" s="1001"/>
      <c r="J11" s="1001"/>
      <c r="K11" s="1001"/>
      <c r="L11" s="1001"/>
      <c r="M11" s="1046"/>
      <c r="N11" s="1046"/>
    </row>
    <row r="12" spans="2:14" ht="20.100000000000001" customHeight="1" thickBot="1">
      <c r="B12" s="400" t="s">
        <v>34</v>
      </c>
      <c r="C12" s="401">
        <v>3739.3</v>
      </c>
      <c r="D12" s="401">
        <v>3650.68</v>
      </c>
      <c r="E12" s="402">
        <f t="shared" si="0"/>
        <v>97.630037707592322</v>
      </c>
      <c r="I12" s="1001"/>
      <c r="J12" s="1001"/>
      <c r="K12" s="1001"/>
      <c r="L12" s="1001"/>
      <c r="M12" s="1046"/>
      <c r="N12" s="1046"/>
    </row>
    <row r="13" spans="2:14" ht="20.100000000000001" customHeight="1" thickBot="1">
      <c r="B13" s="397" t="s">
        <v>35</v>
      </c>
      <c r="C13" s="398">
        <v>31206</v>
      </c>
      <c r="D13" s="398">
        <v>31206</v>
      </c>
      <c r="E13" s="399">
        <f t="shared" si="0"/>
        <v>100</v>
      </c>
      <c r="I13" s="1001"/>
      <c r="J13" s="1001"/>
      <c r="K13" s="1001"/>
      <c r="L13" s="1001"/>
      <c r="M13" s="1046"/>
      <c r="N13" s="1046"/>
    </row>
    <row r="14" spans="2:14" ht="20.100000000000001" customHeight="1" thickBot="1">
      <c r="B14" s="400" t="s">
        <v>36</v>
      </c>
      <c r="C14" s="401">
        <v>8008.83</v>
      </c>
      <c r="D14" s="401">
        <v>7706.05</v>
      </c>
      <c r="E14" s="402">
        <f t="shared" si="0"/>
        <v>96.219422812071173</v>
      </c>
      <c r="I14" s="1001"/>
      <c r="J14" s="1001"/>
      <c r="K14" s="1001"/>
      <c r="L14" s="1001"/>
      <c r="M14" s="1046"/>
      <c r="N14" s="1046"/>
    </row>
    <row r="15" spans="2:14" ht="20.100000000000001" customHeight="1" thickBot="1">
      <c r="B15" s="397" t="s">
        <v>37</v>
      </c>
      <c r="C15" s="398">
        <v>13480</v>
      </c>
      <c r="D15" s="398">
        <v>13090</v>
      </c>
      <c r="E15" s="399">
        <f t="shared" si="0"/>
        <v>97.106824925816028</v>
      </c>
      <c r="I15" s="1001"/>
      <c r="J15" s="1001"/>
      <c r="K15" s="1001"/>
      <c r="L15" s="1001"/>
      <c r="M15" s="1046"/>
      <c r="N15" s="1046"/>
    </row>
    <row r="16" spans="2:14" ht="20.100000000000001" customHeight="1" thickBot="1">
      <c r="B16" s="400" t="s">
        <v>38</v>
      </c>
      <c r="C16" s="401">
        <v>8658.4699999999993</v>
      </c>
      <c r="D16" s="401">
        <v>7994.82</v>
      </c>
      <c r="E16" s="402">
        <f t="shared" si="0"/>
        <v>92.335250916154934</v>
      </c>
      <c r="I16" s="1001"/>
      <c r="J16" s="1001"/>
      <c r="K16" s="1001"/>
      <c r="L16" s="1001"/>
      <c r="M16" s="1046"/>
      <c r="N16" s="1046"/>
    </row>
    <row r="17" spans="2:14" ht="20.100000000000001" customHeight="1" thickBot="1">
      <c r="B17" s="397" t="s">
        <v>39</v>
      </c>
      <c r="C17" s="398">
        <v>4312.3999999999996</v>
      </c>
      <c r="D17" s="398">
        <v>4142.37</v>
      </c>
      <c r="E17" s="399">
        <f t="shared" si="0"/>
        <v>96.057183934699935</v>
      </c>
      <c r="I17" s="1001"/>
      <c r="J17" s="1001"/>
      <c r="K17" s="1001"/>
      <c r="L17" s="1001"/>
      <c r="M17" s="1046"/>
      <c r="N17" s="1046"/>
    </row>
    <row r="18" spans="2:14" ht="20.100000000000001" customHeight="1" thickBot="1">
      <c r="B18" s="400" t="s">
        <v>40</v>
      </c>
      <c r="C18" s="401">
        <v>20220</v>
      </c>
      <c r="D18" s="401">
        <v>19795</v>
      </c>
      <c r="E18" s="402">
        <f t="shared" si="0"/>
        <v>97.89812067260138</v>
      </c>
      <c r="I18" s="1001"/>
      <c r="J18" s="1001"/>
      <c r="K18" s="1001"/>
      <c r="L18" s="1001"/>
      <c r="M18" s="1046"/>
      <c r="N18" s="1046"/>
    </row>
    <row r="19" spans="2:14" ht="20.100000000000001" customHeight="1" thickBot="1">
      <c r="B19" s="397" t="s">
        <v>215</v>
      </c>
      <c r="C19" s="398">
        <v>40320</v>
      </c>
      <c r="D19" s="398">
        <v>39086</v>
      </c>
      <c r="E19" s="403">
        <f t="shared" si="0"/>
        <v>96.939484126984127</v>
      </c>
      <c r="I19" s="1001"/>
      <c r="J19" s="1001"/>
      <c r="K19" s="1001"/>
      <c r="L19" s="1001"/>
      <c r="M19" s="1046"/>
      <c r="N19" s="1046"/>
    </row>
    <row r="20" spans="2:14" ht="20.100000000000001" customHeight="1" thickBot="1">
      <c r="B20" s="400" t="s">
        <v>42</v>
      </c>
      <c r="C20" s="401">
        <v>15069.6</v>
      </c>
      <c r="D20" s="401">
        <v>14128.7</v>
      </c>
      <c r="E20" s="402">
        <f t="shared" si="0"/>
        <v>93.75630408239104</v>
      </c>
      <c r="I20" s="1001"/>
      <c r="J20" s="1001"/>
      <c r="K20" s="1001"/>
      <c r="L20" s="1001"/>
      <c r="M20" s="1046"/>
      <c r="N20" s="1046"/>
    </row>
    <row r="21" spans="2:14" ht="20.100000000000001" customHeight="1" thickBot="1">
      <c r="B21" s="397" t="s">
        <v>216</v>
      </c>
      <c r="C21" s="398">
        <v>10263.66</v>
      </c>
      <c r="D21" s="398">
        <v>10109.700000000001</v>
      </c>
      <c r="E21" s="399">
        <f t="shared" si="0"/>
        <v>98.499950310123296</v>
      </c>
      <c r="I21" s="1001"/>
      <c r="J21" s="1001"/>
      <c r="K21" s="1001"/>
      <c r="L21" s="1001"/>
      <c r="M21" s="1046"/>
      <c r="N21" s="1046"/>
    </row>
    <row r="22" spans="2:14" ht="20.100000000000001" customHeight="1" thickBot="1">
      <c r="B22" s="400" t="s">
        <v>44</v>
      </c>
      <c r="C22" s="401">
        <v>3117.91</v>
      </c>
      <c r="D22" s="401">
        <v>3098.74</v>
      </c>
      <c r="E22" s="402">
        <f t="shared" si="0"/>
        <v>99.385165062493783</v>
      </c>
      <c r="I22" s="1001"/>
      <c r="J22" s="1001"/>
      <c r="K22" s="1001"/>
      <c r="L22" s="1001"/>
      <c r="M22" s="1046"/>
      <c r="N22" s="1046"/>
    </row>
    <row r="23" spans="2:14" ht="20.100000000000001" customHeight="1" thickBot="1">
      <c r="B23" s="397" t="s">
        <v>45</v>
      </c>
      <c r="C23" s="398">
        <v>11422</v>
      </c>
      <c r="D23" s="398">
        <v>11422</v>
      </c>
      <c r="E23" s="399">
        <f t="shared" si="0"/>
        <v>100</v>
      </c>
      <c r="I23" s="1001"/>
      <c r="J23" s="1001"/>
      <c r="K23" s="1001"/>
      <c r="L23" s="1001"/>
      <c r="M23" s="1046"/>
      <c r="N23" s="1046"/>
    </row>
    <row r="24" spans="2:14" ht="20.100000000000001" customHeight="1" thickBot="1">
      <c r="B24" s="400" t="s">
        <v>46</v>
      </c>
      <c r="C24" s="401">
        <v>5080</v>
      </c>
      <c r="D24" s="401">
        <v>4907</v>
      </c>
      <c r="E24" s="402">
        <f t="shared" si="0"/>
        <v>96.594488188976385</v>
      </c>
      <c r="I24" s="1001"/>
      <c r="J24" s="1001"/>
      <c r="K24" s="1001"/>
      <c r="L24" s="1001"/>
      <c r="M24" s="1046"/>
      <c r="N24" s="1046"/>
    </row>
    <row r="25" spans="2:14" ht="20.100000000000001" customHeight="1" thickBot="1">
      <c r="B25" s="397" t="s">
        <v>217</v>
      </c>
      <c r="C25" s="398">
        <v>9660</v>
      </c>
      <c r="D25" s="398">
        <v>9506</v>
      </c>
      <c r="E25" s="399">
        <f t="shared" si="0"/>
        <v>98.405797101449281</v>
      </c>
      <c r="I25" s="1001"/>
      <c r="J25" s="1001"/>
      <c r="K25" s="1001"/>
      <c r="L25" s="1001"/>
      <c r="M25" s="1046"/>
      <c r="N25" s="1046"/>
    </row>
    <row r="26" spans="2:14" ht="20.100000000000001" customHeight="1" thickBot="1">
      <c r="B26" s="400" t="s">
        <v>48</v>
      </c>
      <c r="C26" s="401">
        <v>5109</v>
      </c>
      <c r="D26" s="401">
        <v>5012</v>
      </c>
      <c r="E26" s="402">
        <f t="shared" si="0"/>
        <v>98.101389704443136</v>
      </c>
      <c r="I26" s="1001"/>
      <c r="J26" s="1001"/>
      <c r="K26" s="1001"/>
      <c r="L26" s="1001"/>
      <c r="M26" s="1046"/>
      <c r="N26" s="1046"/>
    </row>
    <row r="27" spans="2:14" ht="20.100000000000001" customHeight="1" thickBot="1">
      <c r="B27" s="397" t="s">
        <v>49</v>
      </c>
      <c r="C27" s="398">
        <v>4811.76</v>
      </c>
      <c r="D27" s="398">
        <v>4437.21</v>
      </c>
      <c r="E27" s="399">
        <f t="shared" si="0"/>
        <v>92.215945932465459</v>
      </c>
      <c r="I27" s="1001"/>
      <c r="J27" s="1001"/>
      <c r="K27" s="1001"/>
      <c r="L27" s="1001"/>
      <c r="M27" s="1046"/>
      <c r="N27" s="1046"/>
    </row>
    <row r="28" spans="2:14" ht="20.100000000000001" customHeight="1" thickBot="1">
      <c r="B28" s="400" t="s">
        <v>50</v>
      </c>
      <c r="C28" s="401">
        <v>5981.328788472475</v>
      </c>
      <c r="D28" s="401">
        <v>5378.6523816545196</v>
      </c>
      <c r="E28" s="402">
        <f t="shared" si="0"/>
        <v>89.92403815052829</v>
      </c>
      <c r="I28" s="1001"/>
      <c r="J28" s="1001"/>
      <c r="K28" s="1001"/>
      <c r="L28" s="1001"/>
      <c r="M28" s="1046"/>
      <c r="N28" s="1046"/>
    </row>
    <row r="29" spans="2:14" ht="20.100000000000001" customHeight="1" thickBot="1">
      <c r="B29" s="397" t="s">
        <v>51</v>
      </c>
      <c r="C29" s="398">
        <v>10230</v>
      </c>
      <c r="D29" s="398">
        <v>10120</v>
      </c>
      <c r="E29" s="399">
        <f t="shared" si="0"/>
        <v>98.924731182795696</v>
      </c>
      <c r="I29" s="1001"/>
      <c r="J29" s="1001"/>
      <c r="K29" s="1001"/>
      <c r="L29" s="1001"/>
      <c r="M29" s="1046"/>
      <c r="N29" s="1046"/>
    </row>
    <row r="30" spans="2:14" ht="20.100000000000001" customHeight="1" thickBot="1">
      <c r="B30" s="400" t="s">
        <v>218</v>
      </c>
      <c r="C30" s="401">
        <v>15571.95</v>
      </c>
      <c r="D30" s="401">
        <v>15377.986999999999</v>
      </c>
      <c r="E30" s="402">
        <f t="shared" si="0"/>
        <v>98.754407765244551</v>
      </c>
      <c r="I30" s="1001"/>
      <c r="J30" s="1001"/>
      <c r="K30" s="1001"/>
      <c r="L30" s="1001"/>
      <c r="M30" s="1046"/>
      <c r="N30" s="1046"/>
    </row>
    <row r="31" spans="2:14" ht="20.100000000000001" customHeight="1" thickBot="1">
      <c r="B31" s="397" t="s">
        <v>219</v>
      </c>
      <c r="C31" s="398">
        <v>11432</v>
      </c>
      <c r="D31" s="398">
        <v>11131</v>
      </c>
      <c r="E31" s="399">
        <f t="shared" si="0"/>
        <v>97.367039888033588</v>
      </c>
      <c r="I31" s="1001"/>
      <c r="J31" s="1001"/>
      <c r="K31" s="1001"/>
      <c r="L31" s="1001"/>
      <c r="M31" s="1046"/>
      <c r="N31" s="1046"/>
    </row>
    <row r="32" spans="2:14" ht="20.100000000000001" customHeight="1" thickBot="1">
      <c r="B32" s="164" t="s">
        <v>220</v>
      </c>
      <c r="C32" s="401">
        <v>9260</v>
      </c>
      <c r="D32" s="401">
        <v>8669</v>
      </c>
      <c r="E32" s="402">
        <f t="shared" si="0"/>
        <v>93.61771058315334</v>
      </c>
      <c r="I32" s="1001"/>
      <c r="J32" s="1001"/>
      <c r="K32" s="1001"/>
      <c r="L32" s="1001"/>
      <c r="M32" s="1046"/>
      <c r="N32" s="1046"/>
    </row>
    <row r="33" spans="2:14" ht="20.100000000000001" customHeight="1" thickBot="1">
      <c r="B33" s="397" t="s">
        <v>55</v>
      </c>
      <c r="C33" s="398">
        <v>2526</v>
      </c>
      <c r="D33" s="398">
        <v>2506</v>
      </c>
      <c r="E33" s="399">
        <f t="shared" si="0"/>
        <v>99.208234362628673</v>
      </c>
      <c r="I33" s="1001"/>
      <c r="J33" s="1001"/>
      <c r="K33" s="1001"/>
      <c r="L33" s="1001"/>
      <c r="M33" s="1046"/>
      <c r="N33" s="1046"/>
    </row>
    <row r="34" spans="2:14" ht="20.100000000000001" customHeight="1" thickBot="1">
      <c r="B34" s="400" t="s">
        <v>56</v>
      </c>
      <c r="C34" s="401">
        <v>22549.5</v>
      </c>
      <c r="D34" s="401">
        <v>22413</v>
      </c>
      <c r="E34" s="402">
        <f t="shared" si="0"/>
        <v>99.394665070178945</v>
      </c>
      <c r="I34" s="1001"/>
      <c r="J34" s="1001"/>
      <c r="K34" s="1001"/>
      <c r="L34" s="1001"/>
      <c r="M34" s="1046"/>
      <c r="N34" s="1046"/>
    </row>
    <row r="35" spans="2:14" ht="20.100000000000001" customHeight="1" thickBot="1">
      <c r="B35" s="397" t="s">
        <v>57</v>
      </c>
      <c r="C35" s="398">
        <v>6887.4</v>
      </c>
      <c r="D35" s="398">
        <v>6312.99</v>
      </c>
      <c r="E35" s="399">
        <f t="shared" si="0"/>
        <v>91.659987803815667</v>
      </c>
      <c r="I35" s="1001"/>
      <c r="J35" s="1001"/>
      <c r="K35" s="1001"/>
      <c r="L35" s="1001"/>
      <c r="M35" s="1046"/>
      <c r="N35" s="1046"/>
    </row>
    <row r="36" spans="2:14" ht="20.100000000000001" customHeight="1" thickBot="1">
      <c r="B36" s="400" t="s">
        <v>58</v>
      </c>
      <c r="C36" s="401">
        <v>6648.8</v>
      </c>
      <c r="D36" s="401">
        <v>6569.7</v>
      </c>
      <c r="E36" s="402">
        <f t="shared" si="0"/>
        <v>98.810311635182273</v>
      </c>
      <c r="I36" s="1001"/>
      <c r="J36" s="1001"/>
      <c r="K36" s="1001"/>
      <c r="L36" s="1001"/>
      <c r="M36" s="1046"/>
      <c r="N36" s="1046"/>
    </row>
    <row r="37" spans="2:14" ht="20.100000000000001" customHeight="1" thickBot="1">
      <c r="B37" s="404" t="s">
        <v>4</v>
      </c>
      <c r="C37" s="405">
        <f>SUM(C5:C36)</f>
        <v>337908.19878847251</v>
      </c>
      <c r="D37" s="405">
        <f>SUM(D5:D36)</f>
        <v>328367.3193816545</v>
      </c>
      <c r="E37" s="406">
        <f t="shared" si="0"/>
        <v>97.176487744000994</v>
      </c>
      <c r="I37" s="1001"/>
      <c r="J37" s="1001"/>
      <c r="K37" s="1001"/>
      <c r="L37" s="1001"/>
      <c r="M37" s="1001"/>
      <c r="N37" s="1001"/>
    </row>
    <row r="38" spans="2:14" ht="28.5" customHeight="1">
      <c r="B38" s="1236" t="s">
        <v>221</v>
      </c>
      <c r="C38" s="1236"/>
      <c r="D38" s="1236"/>
      <c r="E38" s="1236"/>
      <c r="I38" s="1001"/>
      <c r="J38" s="1001"/>
      <c r="K38" s="1001"/>
      <c r="L38" s="1001"/>
      <c r="M38" s="1001"/>
      <c r="N38" s="1001"/>
    </row>
    <row r="39" spans="2:14">
      <c r="C39" s="407"/>
      <c r="E39" s="408"/>
    </row>
    <row r="40" spans="2:14">
      <c r="E40" s="408"/>
    </row>
    <row r="44" spans="2:14">
      <c r="B44" s="32"/>
    </row>
  </sheetData>
  <sheetProtection algorithmName="SHA-512" hashValue="RfbyC56ssOD6kxrHIvdMGZ3BeugDv44j8zXuJSJplx6wt6qXY8Ds6zCMB2ckz6/vFveuhGAABzd0ZDwEUsSREQ==" saltValue="cnTOao6SYswgQ16JruOKjA==" spinCount="100000" sheet="1" objects="1" scenarios="1"/>
  <sortState ref="I5:L36">
    <sortCondition ref="L5:L36"/>
  </sortState>
  <mergeCells count="5">
    <mergeCell ref="B2:E2"/>
    <mergeCell ref="B3:B4"/>
    <mergeCell ref="C3:D3"/>
    <mergeCell ref="E3:E4"/>
    <mergeCell ref="B38:E38"/>
  </mergeCells>
  <conditionalFormatting sqref="E5:E6">
    <cfRule type="cellIs" dxfId="110" priority="2" operator="equal">
      <formula>100</formula>
    </cfRule>
  </conditionalFormatting>
  <conditionalFormatting sqref="E7:E18 E20:E36">
    <cfRule type="cellIs" dxfId="109" priority="1" operator="equal">
      <formula>100</formula>
    </cfRule>
  </conditionalFormatting>
  <printOptions horizontalCentered="1"/>
  <pageMargins left="0.19685039370078741" right="0.19685039370078741" top="0.59055118110236227" bottom="0.59055118110236227" header="0.39370078740157483" footer="0.39370078740157483"/>
  <pageSetup paperSize="125" scale="95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1:N78"/>
  <sheetViews>
    <sheetView showZeros="0" zoomScale="70" zoomScaleNormal="70" workbookViewId="0"/>
  </sheetViews>
  <sheetFormatPr baseColWidth="10" defaultRowHeight="12.75"/>
  <cols>
    <col min="1" max="1" width="2.85546875" style="151" customWidth="1"/>
    <col min="2" max="2" width="11.42578125" style="151"/>
    <col min="3" max="3" width="19.5703125" style="151" customWidth="1"/>
    <col min="4" max="6" width="20.5703125" style="151" customWidth="1"/>
    <col min="7" max="7" width="13.28515625" style="151" customWidth="1"/>
    <col min="8" max="8" width="20.42578125" style="151" customWidth="1"/>
    <col min="9" max="10" width="14.42578125" style="151" customWidth="1"/>
    <col min="11" max="11" width="10.5703125" style="151" customWidth="1"/>
    <col min="12" max="12" width="11.42578125" style="151"/>
    <col min="13" max="13" width="7.140625" style="151" customWidth="1"/>
    <col min="14" max="14" width="4" style="151" customWidth="1"/>
    <col min="15" max="16" width="11.42578125" style="151"/>
    <col min="17" max="22" width="11.42578125" style="151" customWidth="1"/>
    <col min="23" max="16384" width="11.42578125" style="151"/>
  </cols>
  <sheetData>
    <row r="1" spans="2:14" ht="16.5" customHeight="1"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2:14" ht="41.25" customHeight="1">
      <c r="B2" s="1194" t="s">
        <v>553</v>
      </c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409"/>
    </row>
    <row r="3" spans="2:14">
      <c r="B3" s="410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2"/>
      <c r="N3" s="413"/>
    </row>
    <row r="4" spans="2:14">
      <c r="B4" s="414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6"/>
      <c r="N4" s="413"/>
    </row>
    <row r="5" spans="2:14">
      <c r="B5" s="414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6"/>
      <c r="N5" s="413"/>
    </row>
    <row r="6" spans="2:14" ht="22.5" customHeight="1">
      <c r="B6" s="414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6"/>
      <c r="N6" s="413"/>
    </row>
    <row r="7" spans="2:14" ht="22.5" customHeight="1">
      <c r="B7" s="414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6"/>
      <c r="N7" s="413"/>
    </row>
    <row r="8" spans="2:14" ht="22.5" customHeight="1">
      <c r="B8" s="414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6"/>
      <c r="N8" s="413"/>
    </row>
    <row r="9" spans="2:14" ht="22.5" customHeight="1">
      <c r="B9" s="414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6"/>
      <c r="N9" s="413"/>
    </row>
    <row r="10" spans="2:14" ht="22.5" customHeight="1">
      <c r="B10" s="414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6"/>
      <c r="N10" s="413"/>
    </row>
    <row r="11" spans="2:14" ht="22.5" customHeight="1">
      <c r="B11" s="414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6"/>
      <c r="N11" s="413"/>
    </row>
    <row r="12" spans="2:14" ht="22.5" customHeight="1">
      <c r="B12" s="414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6"/>
      <c r="N12" s="413"/>
    </row>
    <row r="13" spans="2:14" ht="22.5" customHeight="1">
      <c r="B13" s="414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6"/>
      <c r="N13" s="413"/>
    </row>
    <row r="14" spans="2:14" ht="22.5" customHeight="1">
      <c r="B14" s="414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6"/>
      <c r="N14" s="413"/>
    </row>
    <row r="15" spans="2:14" ht="22.5" customHeight="1">
      <c r="B15" s="414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6"/>
      <c r="N15" s="413"/>
    </row>
    <row r="16" spans="2:14" ht="22.5" customHeight="1">
      <c r="B16" s="414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6"/>
      <c r="N16" s="413"/>
    </row>
    <row r="17" spans="2:14" ht="22.5" customHeight="1">
      <c r="B17" s="414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6"/>
      <c r="N17" s="413"/>
    </row>
    <row r="18" spans="2:14" ht="22.5" customHeight="1">
      <c r="B18" s="414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6"/>
      <c r="N18" s="413"/>
    </row>
    <row r="19" spans="2:14" ht="22.5" customHeight="1">
      <c r="B19" s="414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6"/>
      <c r="N19" s="413"/>
    </row>
    <row r="20" spans="2:14" ht="22.5" customHeight="1">
      <c r="B20" s="417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6"/>
      <c r="N20" s="413"/>
    </row>
    <row r="21" spans="2:14" ht="22.5" customHeight="1">
      <c r="B21" s="414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6"/>
      <c r="N21" s="413"/>
    </row>
    <row r="22" spans="2:14" ht="22.5" customHeight="1">
      <c r="B22" s="414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6"/>
      <c r="N22" s="413"/>
    </row>
    <row r="23" spans="2:14" ht="22.5" customHeight="1">
      <c r="B23" s="414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6"/>
      <c r="N23" s="413"/>
    </row>
    <row r="24" spans="2:14" ht="22.5" customHeight="1">
      <c r="B24" s="414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6"/>
      <c r="N24" s="413"/>
    </row>
    <row r="25" spans="2:14" ht="22.5" customHeight="1">
      <c r="B25" s="414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6"/>
      <c r="N25" s="413"/>
    </row>
    <row r="26" spans="2:14" ht="22.5" customHeight="1">
      <c r="B26" s="414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6"/>
      <c r="N26" s="413"/>
    </row>
    <row r="27" spans="2:14" ht="22.5" customHeight="1">
      <c r="B27" s="417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6"/>
      <c r="N27" s="413"/>
    </row>
    <row r="28" spans="2:14" ht="22.5" customHeight="1">
      <c r="B28" s="414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6"/>
      <c r="N28" s="413"/>
    </row>
    <row r="29" spans="2:14" ht="22.5" customHeight="1">
      <c r="B29" s="414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6"/>
      <c r="N29" s="413"/>
    </row>
    <row r="30" spans="2:14" ht="22.5" customHeight="1">
      <c r="B30" s="418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6"/>
      <c r="N30" s="413"/>
    </row>
    <row r="31" spans="2:14" ht="22.5" customHeight="1">
      <c r="B31" s="414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6"/>
      <c r="N31" s="413"/>
    </row>
    <row r="32" spans="2:14" ht="22.5" customHeight="1">
      <c r="B32" s="414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6"/>
      <c r="N32" s="413"/>
    </row>
    <row r="33" spans="2:14" ht="22.5" customHeight="1">
      <c r="B33" s="414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6"/>
      <c r="N33" s="413"/>
    </row>
    <row r="34" spans="2:14">
      <c r="B34" s="393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20"/>
      <c r="N34" s="413"/>
    </row>
    <row r="35" spans="2:14">
      <c r="B35" s="1050" t="s">
        <v>184</v>
      </c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</row>
    <row r="36" spans="2:14"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</row>
    <row r="37" spans="2:14"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</row>
    <row r="38" spans="2:14">
      <c r="B38" s="413"/>
      <c r="C38" s="1048"/>
      <c r="D38" s="1048"/>
      <c r="E38" s="1048"/>
      <c r="F38" s="1048"/>
      <c r="G38" s="1048"/>
      <c r="H38" s="1048"/>
      <c r="I38" s="413"/>
      <c r="J38" s="413"/>
      <c r="K38" s="413"/>
      <c r="L38" s="413"/>
      <c r="M38" s="413"/>
    </row>
    <row r="39" spans="2:14">
      <c r="B39" s="1048"/>
      <c r="C39" s="1048"/>
      <c r="D39" s="1048"/>
      <c r="E39" s="1048"/>
      <c r="F39" s="1048"/>
      <c r="G39" s="1048"/>
      <c r="H39" s="1048"/>
      <c r="I39" s="413"/>
      <c r="J39" s="413"/>
      <c r="K39" s="413"/>
      <c r="L39" s="413"/>
      <c r="M39" s="413"/>
    </row>
    <row r="40" spans="2:14">
      <c r="B40" s="1048"/>
      <c r="C40" s="1048"/>
      <c r="D40" s="1048"/>
      <c r="E40" s="1048"/>
      <c r="F40" s="1048"/>
      <c r="G40" s="1048"/>
      <c r="H40" s="1048"/>
      <c r="I40" s="413"/>
      <c r="J40" s="413"/>
      <c r="K40" s="413"/>
      <c r="M40" s="413"/>
    </row>
    <row r="41" spans="2:14">
      <c r="B41" s="1048"/>
      <c r="C41" s="1048"/>
      <c r="D41" s="1048"/>
      <c r="E41" s="1048"/>
      <c r="F41" s="1048"/>
      <c r="G41" s="1048"/>
      <c r="H41" s="1048"/>
      <c r="I41" s="413"/>
      <c r="J41" s="413"/>
      <c r="K41" s="413"/>
      <c r="M41" s="413"/>
    </row>
    <row r="42" spans="2:14" ht="30.75" customHeight="1">
      <c r="B42" s="1048"/>
      <c r="C42" s="1048" t="s">
        <v>222</v>
      </c>
      <c r="D42" s="1048" t="s">
        <v>213</v>
      </c>
      <c r="E42" s="1048" t="s">
        <v>214</v>
      </c>
      <c r="F42" s="1048" t="s">
        <v>223</v>
      </c>
      <c r="G42" s="1048"/>
      <c r="H42" s="1048"/>
      <c r="I42" s="413"/>
      <c r="J42" s="413"/>
      <c r="K42" s="413"/>
    </row>
    <row r="43" spans="2:14">
      <c r="B43" s="1048"/>
      <c r="C43" s="1048" t="str">
        <f>+'3.5'!B10</f>
        <v>Chihuahua</v>
      </c>
      <c r="D43" s="1048">
        <f>+'3.5'!C10</f>
        <v>13248.89</v>
      </c>
      <c r="E43" s="1048">
        <f>+'3.5'!D10</f>
        <v>13248.89</v>
      </c>
      <c r="F43" s="1048">
        <f>+'3.5'!E10</f>
        <v>100</v>
      </c>
      <c r="G43" s="1048"/>
      <c r="H43" s="1048"/>
      <c r="I43" s="413"/>
      <c r="J43" s="413"/>
      <c r="K43" s="413"/>
    </row>
    <row r="44" spans="2:14">
      <c r="B44" s="1048"/>
      <c r="C44" s="1048" t="str">
        <f>+'3.5'!B13</f>
        <v>Distrito Federal</v>
      </c>
      <c r="D44" s="1048">
        <f>+'3.5'!C13</f>
        <v>31206</v>
      </c>
      <c r="E44" s="1048">
        <f>+'3.5'!D13</f>
        <v>31206</v>
      </c>
      <c r="F44" s="1048">
        <f>+'3.5'!E13</f>
        <v>100</v>
      </c>
      <c r="G44" s="1048"/>
      <c r="H44" s="1048"/>
      <c r="I44" s="413"/>
      <c r="J44" s="413"/>
      <c r="K44" s="413"/>
    </row>
    <row r="45" spans="2:14">
      <c r="B45" s="1048"/>
      <c r="C45" s="1048" t="str">
        <f>+'3.5'!B23</f>
        <v>Nuevo León</v>
      </c>
      <c r="D45" s="1048">
        <f>+'3.5'!C23</f>
        <v>11422</v>
      </c>
      <c r="E45" s="1048">
        <f>+'3.5'!D23</f>
        <v>11422</v>
      </c>
      <c r="F45" s="1048">
        <f>+'3.5'!E23</f>
        <v>100</v>
      </c>
      <c r="G45" s="1048"/>
      <c r="H45" s="1048"/>
      <c r="I45" s="413"/>
      <c r="J45" s="413"/>
      <c r="K45" s="413"/>
    </row>
    <row r="46" spans="2:14">
      <c r="B46" s="1048"/>
      <c r="C46" s="1048" t="str">
        <f>+'3.5'!B34</f>
        <v>Veracruz</v>
      </c>
      <c r="D46" s="1048">
        <f>+'3.5'!C34</f>
        <v>22549.5</v>
      </c>
      <c r="E46" s="1048">
        <f>+'3.5'!D34</f>
        <v>22413</v>
      </c>
      <c r="F46" s="1048">
        <f>+'3.5'!E34</f>
        <v>99.394665070178945</v>
      </c>
      <c r="G46" s="1048"/>
      <c r="H46" s="1048"/>
      <c r="I46" s="413"/>
      <c r="J46" s="413"/>
      <c r="K46" s="413"/>
    </row>
    <row r="47" spans="2:14">
      <c r="B47" s="1048"/>
      <c r="C47" s="1048" t="str">
        <f>+'3.5'!B22</f>
        <v>Nayarit</v>
      </c>
      <c r="D47" s="1048">
        <f>+'3.5'!C22</f>
        <v>3117.91</v>
      </c>
      <c r="E47" s="1048">
        <f>+'3.5'!D22</f>
        <v>3098.74</v>
      </c>
      <c r="F47" s="1048">
        <f>+'3.5'!E22</f>
        <v>99.385165062493783</v>
      </c>
      <c r="G47" s="1048"/>
      <c r="H47" s="1048"/>
      <c r="I47" s="413"/>
      <c r="J47" s="413"/>
      <c r="K47" s="413"/>
    </row>
    <row r="48" spans="2:14">
      <c r="B48" s="1048"/>
      <c r="C48" s="1048" t="str">
        <f>+'3.5'!B33</f>
        <v>Tlaxcala</v>
      </c>
      <c r="D48" s="1048">
        <f>+'3.5'!C33</f>
        <v>2526</v>
      </c>
      <c r="E48" s="1048">
        <f>+'3.5'!D33</f>
        <v>2506</v>
      </c>
      <c r="F48" s="1048">
        <f>+'3.5'!E33</f>
        <v>99.208234362628673</v>
      </c>
      <c r="G48" s="1048"/>
      <c r="H48" s="1048"/>
      <c r="I48" s="413"/>
      <c r="J48" s="413"/>
      <c r="K48" s="413"/>
    </row>
    <row r="49" spans="2:11">
      <c r="B49" s="1048"/>
      <c r="C49" s="1048" t="str">
        <f>+'3.5'!B8</f>
        <v>Campeche</v>
      </c>
      <c r="D49" s="1048">
        <f>+'3.5'!C8</f>
        <v>3386.95</v>
      </c>
      <c r="E49" s="1048">
        <f>+'3.5'!D8</f>
        <v>3358.84</v>
      </c>
      <c r="F49" s="1048">
        <f>+'3.5'!E8</f>
        <v>99.170049749774876</v>
      </c>
      <c r="G49" s="1048"/>
      <c r="H49" s="1048"/>
      <c r="I49" s="413"/>
      <c r="J49" s="413"/>
      <c r="K49" s="413"/>
    </row>
    <row r="50" spans="2:11">
      <c r="B50" s="1048"/>
      <c r="C50" s="1048" t="str">
        <f>+'3.5'!B29</f>
        <v>Sinaloa</v>
      </c>
      <c r="D50" s="1048">
        <f>+'3.5'!C29</f>
        <v>10230</v>
      </c>
      <c r="E50" s="1048">
        <f>+'3.5'!D29</f>
        <v>10120</v>
      </c>
      <c r="F50" s="1048">
        <f>+'3.5'!E29</f>
        <v>98.924731182795696</v>
      </c>
      <c r="G50" s="1048"/>
      <c r="H50" s="1048"/>
      <c r="I50" s="413"/>
      <c r="J50" s="413"/>
      <c r="K50" s="413"/>
    </row>
    <row r="51" spans="2:11">
      <c r="B51" s="1048"/>
      <c r="C51" s="1048" t="str">
        <f>+'3.5'!B36</f>
        <v>Zacatecas</v>
      </c>
      <c r="D51" s="1048">
        <f>+'3.5'!C36</f>
        <v>6648.8</v>
      </c>
      <c r="E51" s="1048">
        <f>+'3.5'!D36</f>
        <v>6569.7</v>
      </c>
      <c r="F51" s="1048">
        <f>+'3.5'!E36</f>
        <v>98.810311635182273</v>
      </c>
      <c r="G51" s="1048"/>
      <c r="H51" s="1048"/>
      <c r="I51" s="413"/>
      <c r="J51" s="413"/>
      <c r="K51" s="413"/>
    </row>
    <row r="52" spans="2:11">
      <c r="B52" s="1048"/>
      <c r="C52" s="1048" t="str">
        <f>+'3.5'!B30</f>
        <v>Sonora   *</v>
      </c>
      <c r="D52" s="1048">
        <f>+'3.5'!C30</f>
        <v>15571.95</v>
      </c>
      <c r="E52" s="1048">
        <f>+'3.5'!D30</f>
        <v>15377.986999999999</v>
      </c>
      <c r="F52" s="1048">
        <f>+'3.5'!E30</f>
        <v>98.754407765244551</v>
      </c>
      <c r="G52" s="1048"/>
      <c r="H52" s="1048"/>
      <c r="I52" s="413"/>
      <c r="J52" s="413"/>
      <c r="K52" s="413"/>
    </row>
    <row r="53" spans="2:11">
      <c r="B53" s="1048"/>
      <c r="C53" s="1048" t="str">
        <f>+'3.5'!B21</f>
        <v>Morelos   *</v>
      </c>
      <c r="D53" s="1048">
        <f>+'3.5'!C21</f>
        <v>10263.66</v>
      </c>
      <c r="E53" s="1048">
        <f>+'3.5'!D21</f>
        <v>10109.700000000001</v>
      </c>
      <c r="F53" s="1048">
        <f>+'3.5'!E21</f>
        <v>98.499950310123296</v>
      </c>
      <c r="G53" s="1048"/>
      <c r="H53" s="1048"/>
      <c r="I53" s="413"/>
      <c r="J53" s="413"/>
      <c r="K53" s="413"/>
    </row>
    <row r="54" spans="2:11">
      <c r="B54" s="1048"/>
      <c r="C54" s="1048" t="str">
        <f>+'3.5'!B25</f>
        <v>Puebla   *</v>
      </c>
      <c r="D54" s="1048">
        <f>+'3.5'!C25</f>
        <v>9660</v>
      </c>
      <c r="E54" s="1048">
        <f>+'3.5'!D25</f>
        <v>9506</v>
      </c>
      <c r="F54" s="1048">
        <f>+'3.5'!E25</f>
        <v>98.405797101449281</v>
      </c>
      <c r="G54" s="1048"/>
      <c r="H54" s="1048"/>
      <c r="I54" s="413"/>
      <c r="J54" s="413"/>
      <c r="K54" s="413"/>
    </row>
    <row r="55" spans="2:11">
      <c r="B55" s="1048"/>
      <c r="C55" s="1048" t="str">
        <f>+'3.5'!B6</f>
        <v>Baja California</v>
      </c>
      <c r="D55" s="1048">
        <f>+'3.5'!C6</f>
        <v>8721</v>
      </c>
      <c r="E55" s="1048">
        <f>+'3.5'!D6</f>
        <v>8574</v>
      </c>
      <c r="F55" s="1048">
        <f>+'3.5'!E6</f>
        <v>98.314413484692125</v>
      </c>
      <c r="G55" s="1048"/>
      <c r="H55" s="1048"/>
      <c r="I55" s="413"/>
      <c r="J55" s="413"/>
      <c r="K55" s="413"/>
    </row>
    <row r="56" spans="2:11">
      <c r="B56" s="1048"/>
      <c r="C56" s="1048" t="str">
        <f>+'3.5'!B26</f>
        <v>Querétaro de Arteaga</v>
      </c>
      <c r="D56" s="1048">
        <f>+'3.5'!C26</f>
        <v>5109</v>
      </c>
      <c r="E56" s="1048">
        <f>+'3.5'!D26</f>
        <v>5012</v>
      </c>
      <c r="F56" s="1048">
        <f>+'3.5'!E26</f>
        <v>98.101389704443136</v>
      </c>
      <c r="G56" s="1048"/>
      <c r="H56" s="1048"/>
      <c r="I56" s="413"/>
      <c r="J56" s="413"/>
      <c r="K56" s="413"/>
    </row>
    <row r="57" spans="2:11">
      <c r="B57" s="1048"/>
      <c r="C57" s="1048" t="str">
        <f>+'3.5'!B18</f>
        <v>Jalisco</v>
      </c>
      <c r="D57" s="1048">
        <f>+'3.5'!C18</f>
        <v>20220</v>
      </c>
      <c r="E57" s="1048">
        <f>+'3.5'!D18</f>
        <v>19795</v>
      </c>
      <c r="F57" s="1048">
        <f>+'3.5'!E18</f>
        <v>97.89812067260138</v>
      </c>
      <c r="G57" s="1048"/>
      <c r="H57" s="1048"/>
      <c r="I57" s="413"/>
      <c r="J57" s="413"/>
      <c r="K57" s="413"/>
    </row>
    <row r="58" spans="2:11">
      <c r="B58" s="1048"/>
      <c r="C58" s="1048" t="str">
        <f>+'3.5'!B12</f>
        <v>Colima</v>
      </c>
      <c r="D58" s="1048">
        <f>+'3.5'!C12</f>
        <v>3739.3</v>
      </c>
      <c r="E58" s="1048">
        <f>+'3.5'!D12</f>
        <v>3650.68</v>
      </c>
      <c r="F58" s="1048">
        <f>+'3.5'!E12</f>
        <v>97.630037707592322</v>
      </c>
      <c r="G58" s="1048"/>
      <c r="H58" s="1048"/>
      <c r="I58" s="413"/>
      <c r="J58" s="413"/>
      <c r="K58" s="413"/>
    </row>
    <row r="59" spans="2:11">
      <c r="B59" s="1048"/>
      <c r="C59" s="1048" t="str">
        <f>+'3.5'!B31</f>
        <v>Tabasco  *</v>
      </c>
      <c r="D59" s="1048">
        <f>+'3.5'!C31</f>
        <v>11432</v>
      </c>
      <c r="E59" s="1048">
        <f>+'3.5'!D31</f>
        <v>11131</v>
      </c>
      <c r="F59" s="1048">
        <f>+'3.5'!E31</f>
        <v>97.367039888033588</v>
      </c>
      <c r="G59" s="1048"/>
      <c r="H59" s="1048"/>
      <c r="I59" s="413"/>
      <c r="J59" s="413"/>
      <c r="K59" s="413"/>
    </row>
    <row r="60" spans="2:11">
      <c r="B60" s="1048"/>
      <c r="C60" s="1048" t="str">
        <f>+'3.5'!B5</f>
        <v>Aguascalientes</v>
      </c>
      <c r="D60" s="1048">
        <f>+'3.5'!C5</f>
        <v>3919.52</v>
      </c>
      <c r="E60" s="1048">
        <f>+'3.5'!D5</f>
        <v>3813.69</v>
      </c>
      <c r="F60" s="1048">
        <f>+'3.5'!E5</f>
        <v>97.29992448054864</v>
      </c>
      <c r="G60" s="1048"/>
      <c r="H60" s="1048"/>
      <c r="I60" s="413"/>
      <c r="J60" s="413"/>
      <c r="K60" s="413"/>
    </row>
    <row r="61" spans="2:11">
      <c r="B61" s="1048"/>
      <c r="C61" s="1048" t="str">
        <f>+'3.5'!B15</f>
        <v>Guanajuato</v>
      </c>
      <c r="D61" s="1048">
        <f>+'3.5'!C15</f>
        <v>13480</v>
      </c>
      <c r="E61" s="1048">
        <f>+'3.5'!D15</f>
        <v>13090</v>
      </c>
      <c r="F61" s="1048">
        <f>+'3.5'!E15</f>
        <v>97.106824925816028</v>
      </c>
      <c r="G61" s="1048"/>
      <c r="H61" s="1048"/>
      <c r="I61" s="413"/>
      <c r="J61" s="413"/>
      <c r="K61" s="413"/>
    </row>
    <row r="62" spans="2:11">
      <c r="B62" s="1048"/>
      <c r="C62" s="1048" t="str">
        <f>+'3.5'!B19</f>
        <v>México  *</v>
      </c>
      <c r="D62" s="1048">
        <f>+'3.5'!C19</f>
        <v>40320</v>
      </c>
      <c r="E62" s="1048">
        <f>+'3.5'!D19</f>
        <v>39086</v>
      </c>
      <c r="F62" s="1048">
        <f>+'3.5'!E19</f>
        <v>96.939484126984127</v>
      </c>
      <c r="G62" s="1048"/>
      <c r="H62" s="1048"/>
      <c r="I62" s="413"/>
      <c r="J62" s="413"/>
      <c r="K62" s="413"/>
    </row>
    <row r="63" spans="2:11">
      <c r="B63" s="1048"/>
      <c r="C63" s="1048" t="str">
        <f>+'3.5'!B24</f>
        <v>Oaxaca</v>
      </c>
      <c r="D63" s="1048">
        <f>+'3.5'!C24</f>
        <v>5080</v>
      </c>
      <c r="E63" s="1048">
        <f>+'3.5'!D24</f>
        <v>4907</v>
      </c>
      <c r="F63" s="1048">
        <f>+'3.5'!E24</f>
        <v>96.594488188976385</v>
      </c>
      <c r="G63" s="1048"/>
      <c r="H63" s="1048"/>
      <c r="I63" s="413"/>
      <c r="J63" s="413"/>
      <c r="K63" s="413"/>
    </row>
    <row r="64" spans="2:11">
      <c r="B64" s="1048"/>
      <c r="C64" s="1048" t="str">
        <f>+'3.5'!B11</f>
        <v>Coahuila de Zaragoza</v>
      </c>
      <c r="D64" s="1048">
        <f>+'3.5'!C11</f>
        <v>11935.93</v>
      </c>
      <c r="E64" s="1048">
        <f>+'3.5'!D11</f>
        <v>11519.3</v>
      </c>
      <c r="F64" s="1048">
        <f>+'3.5'!E11</f>
        <v>96.509446687438668</v>
      </c>
      <c r="G64" s="1048"/>
      <c r="H64" s="1048"/>
      <c r="I64" s="413"/>
      <c r="J64" s="413"/>
      <c r="K64" s="413"/>
    </row>
    <row r="65" spans="2:11">
      <c r="B65" s="1048"/>
      <c r="C65" s="1048" t="str">
        <f>+'3.5'!B14</f>
        <v>Durango</v>
      </c>
      <c r="D65" s="1048">
        <f>+'3.5'!C14</f>
        <v>8008.83</v>
      </c>
      <c r="E65" s="1048">
        <f>+'3.5'!D14</f>
        <v>7706.05</v>
      </c>
      <c r="F65" s="1048">
        <f>+'3.5'!E14</f>
        <v>96.219422812071173</v>
      </c>
      <c r="G65" s="1048"/>
      <c r="H65" s="1048"/>
      <c r="I65" s="413"/>
      <c r="J65" s="413"/>
      <c r="K65" s="413"/>
    </row>
    <row r="66" spans="2:11">
      <c r="B66" s="1048"/>
      <c r="C66" s="1048" t="str">
        <f>+'3.5'!B17</f>
        <v>Hidalgo</v>
      </c>
      <c r="D66" s="1048">
        <f>+'3.5'!C17</f>
        <v>4312.3999999999996</v>
      </c>
      <c r="E66" s="1048">
        <f>+'3.5'!D17</f>
        <v>4142.37</v>
      </c>
      <c r="F66" s="1048">
        <f>+'3.5'!E17</f>
        <v>96.057183934699935</v>
      </c>
      <c r="G66" s="1048"/>
      <c r="H66" s="1048"/>
      <c r="I66" s="413"/>
      <c r="J66" s="413"/>
      <c r="K66" s="413"/>
    </row>
    <row r="67" spans="2:11">
      <c r="B67" s="1048"/>
      <c r="C67" s="1048" t="str">
        <f>+'3.5'!B20</f>
        <v>Michoacán de Ocampo</v>
      </c>
      <c r="D67" s="1048">
        <f>+'3.5'!C20</f>
        <v>15069.6</v>
      </c>
      <c r="E67" s="1048">
        <f>+'3.5'!D20</f>
        <v>14128.7</v>
      </c>
      <c r="F67" s="1048">
        <f>+'3.5'!E20</f>
        <v>93.75630408239104</v>
      </c>
      <c r="G67" s="1048"/>
      <c r="H67" s="1048"/>
      <c r="I67" s="413"/>
      <c r="J67" s="413"/>
      <c r="K67" s="413"/>
    </row>
    <row r="68" spans="2:11">
      <c r="B68" s="1048"/>
      <c r="C68" s="1048" t="str">
        <f>+'3.5'!B32</f>
        <v>Tamaulipas  **</v>
      </c>
      <c r="D68" s="1048">
        <f>+'3.5'!C32</f>
        <v>9260</v>
      </c>
      <c r="E68" s="1048">
        <f>+'3.5'!D32</f>
        <v>8669</v>
      </c>
      <c r="F68" s="1048">
        <f>+'3.5'!E32</f>
        <v>93.61771058315334</v>
      </c>
      <c r="G68" s="1048"/>
      <c r="H68" s="1048"/>
      <c r="I68" s="413"/>
      <c r="J68" s="413"/>
      <c r="K68" s="413"/>
    </row>
    <row r="69" spans="2:11">
      <c r="B69" s="1048"/>
      <c r="C69" s="1048" t="str">
        <f>+'3.5'!B16</f>
        <v>Guerrero</v>
      </c>
      <c r="D69" s="1048">
        <f>+'3.5'!C16</f>
        <v>8658.4699999999993</v>
      </c>
      <c r="E69" s="1048">
        <f>+'3.5'!D16</f>
        <v>7994.82</v>
      </c>
      <c r="F69" s="1048">
        <f>+'3.5'!E16</f>
        <v>92.335250916154934</v>
      </c>
      <c r="G69" s="1048"/>
      <c r="H69" s="1048"/>
      <c r="I69" s="413"/>
      <c r="J69" s="413"/>
      <c r="K69" s="413"/>
    </row>
    <row r="70" spans="2:11">
      <c r="B70" s="1048"/>
      <c r="C70" s="1048" t="str">
        <f>+'3.5'!B27</f>
        <v>Quintana Roo</v>
      </c>
      <c r="D70" s="1048">
        <f>+'3.5'!C27</f>
        <v>4811.76</v>
      </c>
      <c r="E70" s="1048">
        <f>+'3.5'!D27</f>
        <v>4437.21</v>
      </c>
      <c r="F70" s="1048">
        <f>+'3.5'!E27</f>
        <v>92.215945932465459</v>
      </c>
      <c r="G70" s="1048"/>
      <c r="H70" s="1048"/>
      <c r="I70" s="413"/>
      <c r="J70" s="413"/>
      <c r="K70" s="413"/>
    </row>
    <row r="71" spans="2:11">
      <c r="B71" s="1048"/>
      <c r="C71" s="1048" t="str">
        <f>+'3.5'!B35</f>
        <v>Yucatán</v>
      </c>
      <c r="D71" s="1048">
        <f>+'3.5'!C35</f>
        <v>6887.4</v>
      </c>
      <c r="E71" s="1048">
        <f>+'3.5'!D35</f>
        <v>6312.99</v>
      </c>
      <c r="F71" s="1048">
        <f>+'3.5'!E35</f>
        <v>91.659987803815667</v>
      </c>
      <c r="G71" s="1048"/>
      <c r="H71" s="1048"/>
      <c r="I71" s="413"/>
      <c r="J71" s="413"/>
      <c r="K71" s="413"/>
    </row>
    <row r="72" spans="2:11">
      <c r="B72" s="1048"/>
      <c r="C72" s="1048" t="str">
        <f>+'3.5'!B9</f>
        <v>Chiapas</v>
      </c>
      <c r="D72" s="1048">
        <f>+'3.5'!C9</f>
        <v>8312</v>
      </c>
      <c r="E72" s="1048">
        <f>+'3.5'!D9</f>
        <v>7581</v>
      </c>
      <c r="F72" s="1048">
        <f>+'3.5'!E9</f>
        <v>91.205486044273343</v>
      </c>
      <c r="G72" s="1048"/>
      <c r="H72" s="1048"/>
      <c r="I72" s="413"/>
      <c r="J72" s="413"/>
      <c r="K72" s="413"/>
    </row>
    <row r="73" spans="2:11">
      <c r="B73" s="1048"/>
      <c r="C73" s="1048" t="str">
        <f>+'3.5'!B28</f>
        <v>San Luis Potosí</v>
      </c>
      <c r="D73" s="1048">
        <f>+'3.5'!C28</f>
        <v>5981.328788472475</v>
      </c>
      <c r="E73" s="1048">
        <f>+'3.5'!D28</f>
        <v>5378.6523816545196</v>
      </c>
      <c r="F73" s="1048">
        <f>+'3.5'!E28</f>
        <v>89.92403815052829</v>
      </c>
      <c r="G73" s="1048"/>
      <c r="H73" s="1048"/>
      <c r="I73" s="413"/>
      <c r="J73" s="413"/>
      <c r="K73" s="413"/>
    </row>
    <row r="74" spans="2:11">
      <c r="B74" s="1048"/>
      <c r="C74" s="1048" t="str">
        <f>+'3.5'!B7</f>
        <v>Baja California Sur</v>
      </c>
      <c r="D74" s="1048">
        <f>+'3.5'!C7</f>
        <v>2818</v>
      </c>
      <c r="E74" s="1048">
        <f>+'3.5'!D7</f>
        <v>2501</v>
      </c>
      <c r="F74" s="1048">
        <f>+'3.5'!E7</f>
        <v>88.750887154009945</v>
      </c>
      <c r="G74" s="1048"/>
      <c r="H74" s="1048"/>
      <c r="I74" s="413"/>
      <c r="J74" s="413"/>
      <c r="K74" s="413"/>
    </row>
    <row r="75" spans="2:11" ht="22.5" customHeight="1">
      <c r="B75" s="1048"/>
      <c r="C75" s="1048" t="s">
        <v>224</v>
      </c>
      <c r="D75" s="1048">
        <f>SUM(D43:D74)</f>
        <v>337908.19878847245</v>
      </c>
      <c r="E75" s="1048">
        <f>SUM(E43:E74)</f>
        <v>328367.31938165455</v>
      </c>
      <c r="F75" s="1048">
        <f>SUM(F43:F74)</f>
        <v>3090.0566995205604</v>
      </c>
      <c r="G75" s="1048"/>
      <c r="H75" s="1048"/>
      <c r="I75" s="413"/>
      <c r="J75" s="413"/>
      <c r="K75" s="413"/>
    </row>
    <row r="76" spans="2:11">
      <c r="B76" s="1048"/>
      <c r="C76" s="1048"/>
      <c r="D76" s="1048"/>
      <c r="E76" s="1048"/>
      <c r="F76" s="1048"/>
      <c r="G76" s="1048"/>
      <c r="H76" s="1048"/>
      <c r="I76" s="413"/>
      <c r="J76" s="413"/>
      <c r="K76" s="413"/>
    </row>
    <row r="77" spans="2:11">
      <c r="C77" s="1049"/>
      <c r="D77" s="1049"/>
      <c r="E77" s="1049"/>
      <c r="F77" s="1049"/>
      <c r="G77" s="1049"/>
      <c r="H77" s="1048"/>
      <c r="I77" s="413"/>
      <c r="J77" s="413"/>
      <c r="K77" s="413"/>
    </row>
    <row r="78" spans="2:11">
      <c r="H78" s="413"/>
      <c r="I78" s="413"/>
      <c r="J78" s="413"/>
      <c r="K78" s="413"/>
    </row>
  </sheetData>
  <sheetProtection algorithmName="SHA-512" hashValue="cE1Ki2/Xj+m/GN0ylVi+aOG66kRPGK53Kwoam+i+eYRBJDU0yFNSWxnfCWZibsKhiGtDRSCniYLWqXBWYAAN4g==" saltValue="AJP/VMJQuzoCCGnwm+OFvQ==" spinCount="100000" sheet="1" objects="1" scenarios="1"/>
  <sortState ref="C45:F76">
    <sortCondition descending="1" ref="F45:F76"/>
  </sortState>
  <mergeCells count="1">
    <mergeCell ref="B2:M2"/>
  </mergeCells>
  <printOptions horizontalCentered="1"/>
  <pageMargins left="0.19685039370078741" right="0.19685039370078741" top="0.59055118110236227" bottom="0.59055118110236227" header="0.19685039370078741" footer="0.19685039370078741"/>
  <pageSetup paperSize="124" scale="65" orientation="landscape" horizontalDpi="300" verticalDpi="300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1:AJ40"/>
  <sheetViews>
    <sheetView zoomScale="70" zoomScaleNormal="70" workbookViewId="0"/>
  </sheetViews>
  <sheetFormatPr baseColWidth="10" defaultRowHeight="15"/>
  <cols>
    <col min="1" max="1" width="2.7109375" customWidth="1"/>
    <col min="2" max="2" width="23.85546875" customWidth="1"/>
    <col min="13" max="13" width="4.85546875" customWidth="1"/>
    <col min="14" max="14" width="23.85546875" customWidth="1"/>
    <col min="25" max="25" width="5.5703125" customWidth="1"/>
    <col min="26" max="26" width="23.85546875" customWidth="1"/>
  </cols>
  <sheetData>
    <row r="1" spans="2:36" ht="15.75" thickBot="1"/>
    <row r="2" spans="2:36" ht="40.5" customHeight="1">
      <c r="B2" s="1241" t="s">
        <v>469</v>
      </c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773"/>
      <c r="N2" s="1241" t="s">
        <v>470</v>
      </c>
      <c r="O2" s="1242"/>
      <c r="P2" s="1242"/>
      <c r="Q2" s="1242"/>
      <c r="R2" s="1242"/>
      <c r="S2" s="1242"/>
      <c r="T2" s="1242"/>
      <c r="U2" s="1242"/>
      <c r="V2" s="1242"/>
      <c r="W2" s="1242"/>
      <c r="X2" s="1242"/>
      <c r="Y2" s="774"/>
      <c r="Z2" s="1241" t="s">
        <v>554</v>
      </c>
      <c r="AA2" s="1242"/>
      <c r="AB2" s="1242"/>
      <c r="AC2" s="1242"/>
      <c r="AD2" s="1242"/>
      <c r="AE2" s="1242"/>
      <c r="AF2" s="1242"/>
      <c r="AG2" s="1242"/>
      <c r="AH2" s="1242"/>
      <c r="AI2" s="1242"/>
      <c r="AJ2" s="1242"/>
    </row>
    <row r="3" spans="2:36" hidden="1"/>
    <row r="4" spans="2:36" ht="24.75" customHeight="1">
      <c r="B4" s="1243" t="s">
        <v>24</v>
      </c>
      <c r="C4" s="1238">
        <v>2000</v>
      </c>
      <c r="D4" s="1238"/>
      <c r="E4" s="1238">
        <v>2001</v>
      </c>
      <c r="F4" s="1238"/>
      <c r="G4" s="1238">
        <v>2002</v>
      </c>
      <c r="H4" s="1238"/>
      <c r="I4" s="1238">
        <v>2003</v>
      </c>
      <c r="J4" s="1238"/>
      <c r="K4" s="1238">
        <v>2004</v>
      </c>
      <c r="L4" s="1238"/>
      <c r="N4" s="1243" t="s">
        <v>24</v>
      </c>
      <c r="O4" s="1238">
        <v>2005</v>
      </c>
      <c r="P4" s="1238"/>
      <c r="Q4" s="1238">
        <v>2006</v>
      </c>
      <c r="R4" s="1238"/>
      <c r="S4" s="1238">
        <v>2007</v>
      </c>
      <c r="T4" s="1238"/>
      <c r="U4" s="1238">
        <v>2008</v>
      </c>
      <c r="V4" s="1238"/>
      <c r="W4" s="1238">
        <v>2009</v>
      </c>
      <c r="X4" s="1238"/>
      <c r="Y4" s="775"/>
      <c r="Z4" s="1237" t="s">
        <v>24</v>
      </c>
      <c r="AA4" s="1238">
        <v>2010</v>
      </c>
      <c r="AB4" s="1238"/>
      <c r="AC4" s="1238">
        <v>2011</v>
      </c>
      <c r="AD4" s="1238"/>
      <c r="AE4" s="1238">
        <v>2012</v>
      </c>
      <c r="AF4" s="1238"/>
      <c r="AG4" s="1239">
        <v>2013</v>
      </c>
      <c r="AH4" s="1240"/>
      <c r="AI4" s="1238">
        <v>2014</v>
      </c>
      <c r="AJ4" s="1238"/>
    </row>
    <row r="5" spans="2:36" ht="72.75" customHeight="1">
      <c r="B5" s="1243"/>
      <c r="C5" s="421" t="s">
        <v>225</v>
      </c>
      <c r="D5" s="421" t="s">
        <v>226</v>
      </c>
      <c r="E5" s="421" t="s">
        <v>225</v>
      </c>
      <c r="F5" s="421" t="s">
        <v>226</v>
      </c>
      <c r="G5" s="421" t="s">
        <v>225</v>
      </c>
      <c r="H5" s="421" t="s">
        <v>226</v>
      </c>
      <c r="I5" s="421" t="s">
        <v>225</v>
      </c>
      <c r="J5" s="421" t="s">
        <v>226</v>
      </c>
      <c r="K5" s="421" t="s">
        <v>225</v>
      </c>
      <c r="L5" s="421" t="s">
        <v>226</v>
      </c>
      <c r="N5" s="1243"/>
      <c r="O5" s="421" t="s">
        <v>225</v>
      </c>
      <c r="P5" s="421" t="s">
        <v>226</v>
      </c>
      <c r="Q5" s="421" t="s">
        <v>225</v>
      </c>
      <c r="R5" s="421" t="s">
        <v>226</v>
      </c>
      <c r="S5" s="421" t="s">
        <v>225</v>
      </c>
      <c r="T5" s="421" t="s">
        <v>226</v>
      </c>
      <c r="U5" s="421" t="s">
        <v>225</v>
      </c>
      <c r="V5" s="421" t="s">
        <v>226</v>
      </c>
      <c r="W5" s="421" t="s">
        <v>225</v>
      </c>
      <c r="X5" s="421" t="s">
        <v>226</v>
      </c>
      <c r="Z5" s="1237"/>
      <c r="AA5" s="421" t="s">
        <v>225</v>
      </c>
      <c r="AB5" s="421" t="s">
        <v>226</v>
      </c>
      <c r="AC5" s="421" t="s">
        <v>225</v>
      </c>
      <c r="AD5" s="421" t="s">
        <v>226</v>
      </c>
      <c r="AE5" s="421" t="s">
        <v>225</v>
      </c>
      <c r="AF5" s="421" t="s">
        <v>226</v>
      </c>
      <c r="AG5" s="421" t="s">
        <v>225</v>
      </c>
      <c r="AH5" s="421" t="s">
        <v>226</v>
      </c>
      <c r="AI5" s="421" t="s">
        <v>225</v>
      </c>
      <c r="AJ5" s="421" t="s">
        <v>226</v>
      </c>
    </row>
    <row r="6" spans="2:36" ht="17.25" customHeight="1">
      <c r="B6" s="422" t="s">
        <v>27</v>
      </c>
      <c r="C6" s="423">
        <v>4040</v>
      </c>
      <c r="D6" s="423">
        <v>3987</v>
      </c>
      <c r="E6" s="423">
        <v>3900</v>
      </c>
      <c r="F6" s="423">
        <v>3900</v>
      </c>
      <c r="G6" s="423">
        <v>3900</v>
      </c>
      <c r="H6" s="423">
        <v>3900</v>
      </c>
      <c r="I6" s="423">
        <v>3900</v>
      </c>
      <c r="J6" s="423">
        <v>3900</v>
      </c>
      <c r="K6" s="423">
        <v>3900</v>
      </c>
      <c r="L6" s="423">
        <v>3900</v>
      </c>
      <c r="N6" s="422" t="s">
        <v>27</v>
      </c>
      <c r="O6" s="423">
        <v>3900</v>
      </c>
      <c r="P6" s="423">
        <v>3900</v>
      </c>
      <c r="Q6" s="423">
        <v>3934.73</v>
      </c>
      <c r="R6" s="423">
        <v>3934.73</v>
      </c>
      <c r="S6" s="423">
        <v>3934.73</v>
      </c>
      <c r="T6" s="423">
        <v>3934.73</v>
      </c>
      <c r="U6" s="423">
        <v>3931.7</v>
      </c>
      <c r="V6" s="423">
        <v>3721.39</v>
      </c>
      <c r="W6" s="423">
        <v>3919.52</v>
      </c>
      <c r="X6" s="423">
        <v>3711.02</v>
      </c>
      <c r="Z6" s="422" t="s">
        <v>27</v>
      </c>
      <c r="AA6" s="423">
        <v>3919.52</v>
      </c>
      <c r="AB6" s="423">
        <v>3711.02</v>
      </c>
      <c r="AC6" s="423">
        <v>3919.52</v>
      </c>
      <c r="AD6" s="423">
        <v>3811</v>
      </c>
      <c r="AE6" s="423">
        <v>3919.52</v>
      </c>
      <c r="AF6" s="423">
        <v>3711.04</v>
      </c>
      <c r="AG6" s="423">
        <v>3919.52</v>
      </c>
      <c r="AH6" s="423">
        <v>3811</v>
      </c>
      <c r="AI6" s="423">
        <f>'3.5'!C5</f>
        <v>3919.52</v>
      </c>
      <c r="AJ6" s="423">
        <f>'3.5'!D5</f>
        <v>3813.69</v>
      </c>
    </row>
    <row r="7" spans="2:36" ht="17.25" customHeight="1">
      <c r="B7" s="424" t="s">
        <v>28</v>
      </c>
      <c r="C7" s="425">
        <v>8690</v>
      </c>
      <c r="D7" s="425">
        <v>8590</v>
      </c>
      <c r="E7" s="425">
        <v>7870</v>
      </c>
      <c r="F7" s="425">
        <v>7800</v>
      </c>
      <c r="G7" s="425">
        <v>7860</v>
      </c>
      <c r="H7" s="425">
        <v>7690</v>
      </c>
      <c r="I7" s="425">
        <v>7957.5</v>
      </c>
      <c r="J7" s="425">
        <v>7900</v>
      </c>
      <c r="K7" s="425">
        <v>7957.5</v>
      </c>
      <c r="L7" s="425">
        <v>7920</v>
      </c>
      <c r="N7" s="424" t="s">
        <v>28</v>
      </c>
      <c r="O7" s="425">
        <v>8077</v>
      </c>
      <c r="P7" s="425">
        <v>8049</v>
      </c>
      <c r="Q7" s="425">
        <v>8077</v>
      </c>
      <c r="R7" s="425">
        <v>8049</v>
      </c>
      <c r="S7" s="425">
        <v>7949</v>
      </c>
      <c r="T7" s="425">
        <v>7932</v>
      </c>
      <c r="U7" s="425">
        <v>8931.18</v>
      </c>
      <c r="V7" s="425">
        <v>8858.57</v>
      </c>
      <c r="W7" s="425">
        <v>8629</v>
      </c>
      <c r="X7" s="425">
        <v>8517.74</v>
      </c>
      <c r="Z7" s="424" t="s">
        <v>28</v>
      </c>
      <c r="AA7" s="425">
        <v>8637</v>
      </c>
      <c r="AB7" s="425">
        <v>8538.2199999999993</v>
      </c>
      <c r="AC7" s="425">
        <v>8652.5</v>
      </c>
      <c r="AD7" s="425">
        <v>8565.9</v>
      </c>
      <c r="AE7" s="425">
        <v>8659.5</v>
      </c>
      <c r="AF7" s="425">
        <v>8574.7199999999993</v>
      </c>
      <c r="AG7" s="425">
        <v>8717</v>
      </c>
      <c r="AH7" s="425">
        <v>8657.2000000000007</v>
      </c>
      <c r="AI7" s="425">
        <f>'3.5'!C6</f>
        <v>8721</v>
      </c>
      <c r="AJ7" s="425">
        <f>'3.5'!D6</f>
        <v>8574</v>
      </c>
    </row>
    <row r="8" spans="2:36" ht="17.25" customHeight="1">
      <c r="B8" s="422" t="s">
        <v>29</v>
      </c>
      <c r="C8" s="423">
        <v>2440</v>
      </c>
      <c r="D8" s="423">
        <v>2340</v>
      </c>
      <c r="E8" s="423">
        <v>2450</v>
      </c>
      <c r="F8" s="423">
        <v>2190</v>
      </c>
      <c r="G8" s="423">
        <v>2455</v>
      </c>
      <c r="H8" s="423">
        <v>2040</v>
      </c>
      <c r="I8" s="423">
        <v>2445</v>
      </c>
      <c r="J8" s="423">
        <v>2390</v>
      </c>
      <c r="K8" s="423">
        <v>2442</v>
      </c>
      <c r="L8" s="423">
        <v>2390</v>
      </c>
      <c r="N8" s="422" t="s">
        <v>29</v>
      </c>
      <c r="O8" s="423">
        <v>2442</v>
      </c>
      <c r="P8" s="423">
        <v>2390</v>
      </c>
      <c r="Q8" s="423">
        <v>2552.17</v>
      </c>
      <c r="R8" s="423">
        <v>2411.37</v>
      </c>
      <c r="S8" s="423">
        <v>2552.17</v>
      </c>
      <c r="T8" s="423">
        <v>2413.0300000000002</v>
      </c>
      <c r="U8" s="423">
        <v>2800.12</v>
      </c>
      <c r="V8" s="423">
        <v>2765.19</v>
      </c>
      <c r="W8" s="423">
        <v>2800.13</v>
      </c>
      <c r="X8" s="423">
        <v>2765.2</v>
      </c>
      <c r="Z8" s="422" t="s">
        <v>29</v>
      </c>
      <c r="AA8" s="423">
        <v>2800.13</v>
      </c>
      <c r="AB8" s="423">
        <v>2765.2</v>
      </c>
      <c r="AC8" s="423">
        <v>2600</v>
      </c>
      <c r="AD8" s="423">
        <v>2517.5</v>
      </c>
      <c r="AE8" s="423">
        <v>2599.9699999999998</v>
      </c>
      <c r="AF8" s="423">
        <v>2517.5300000000002</v>
      </c>
      <c r="AG8" s="423">
        <v>2805</v>
      </c>
      <c r="AH8" s="423">
        <v>2770</v>
      </c>
      <c r="AI8" s="423">
        <f>'3.5'!C7</f>
        <v>2818</v>
      </c>
      <c r="AJ8" s="423">
        <f>'3.5'!D7</f>
        <v>2501</v>
      </c>
    </row>
    <row r="9" spans="2:36" ht="17.25" customHeight="1">
      <c r="B9" s="424" t="s">
        <v>30</v>
      </c>
      <c r="C9" s="425">
        <v>1540</v>
      </c>
      <c r="D9" s="425">
        <v>1540</v>
      </c>
      <c r="E9" s="425">
        <v>4250</v>
      </c>
      <c r="F9" s="425">
        <v>4250</v>
      </c>
      <c r="G9" s="425">
        <v>4247.9999999999991</v>
      </c>
      <c r="H9" s="425">
        <v>4247.9999999999991</v>
      </c>
      <c r="I9" s="425">
        <v>4248</v>
      </c>
      <c r="J9" s="425">
        <v>4248</v>
      </c>
      <c r="K9" s="425">
        <v>4247.9999999999991</v>
      </c>
      <c r="L9" s="425">
        <v>4247.9999999999991</v>
      </c>
      <c r="N9" s="424" t="s">
        <v>30</v>
      </c>
      <c r="O9" s="425">
        <v>4247.9999999999991</v>
      </c>
      <c r="P9" s="425">
        <v>4248</v>
      </c>
      <c r="Q9" s="425">
        <v>4248</v>
      </c>
      <c r="R9" s="425">
        <v>4248</v>
      </c>
      <c r="S9" s="425">
        <v>2913.55</v>
      </c>
      <c r="T9" s="425">
        <v>2913.55</v>
      </c>
      <c r="U9" s="425">
        <v>2916.56</v>
      </c>
      <c r="V9" s="425">
        <v>2913.71</v>
      </c>
      <c r="W9" s="425">
        <v>2917.54</v>
      </c>
      <c r="X9" s="425">
        <v>2914.6899999999996</v>
      </c>
      <c r="Z9" s="424" t="s">
        <v>30</v>
      </c>
      <c r="AA9" s="425">
        <v>2917.54</v>
      </c>
      <c r="AB9" s="425">
        <v>2914.69</v>
      </c>
      <c r="AC9" s="425">
        <v>3103.5</v>
      </c>
      <c r="AD9" s="425">
        <v>3093.1</v>
      </c>
      <c r="AE9" s="425">
        <v>3628.06</v>
      </c>
      <c r="AF9" s="425">
        <v>3606.33</v>
      </c>
      <c r="AG9" s="425">
        <v>3920</v>
      </c>
      <c r="AH9" s="425">
        <v>3850</v>
      </c>
      <c r="AI9" s="425">
        <f>'3.5'!C8</f>
        <v>3386.95</v>
      </c>
      <c r="AJ9" s="425">
        <f>'3.5'!D8</f>
        <v>3358.84</v>
      </c>
    </row>
    <row r="10" spans="2:36" ht="17.25" customHeight="1">
      <c r="B10" s="422" t="s">
        <v>31</v>
      </c>
      <c r="C10" s="423">
        <v>6546</v>
      </c>
      <c r="D10" s="423">
        <v>6410</v>
      </c>
      <c r="E10" s="423">
        <v>6480</v>
      </c>
      <c r="F10" s="423">
        <v>6470</v>
      </c>
      <c r="G10" s="423">
        <v>8720</v>
      </c>
      <c r="H10" s="423">
        <v>7100</v>
      </c>
      <c r="I10" s="423">
        <v>8720</v>
      </c>
      <c r="J10" s="423">
        <v>8110</v>
      </c>
      <c r="K10" s="423">
        <v>8720</v>
      </c>
      <c r="L10" s="423">
        <v>8110</v>
      </c>
      <c r="N10" s="422" t="s">
        <v>31</v>
      </c>
      <c r="O10" s="423">
        <v>10140</v>
      </c>
      <c r="P10" s="423">
        <v>9530</v>
      </c>
      <c r="Q10" s="423">
        <v>10140</v>
      </c>
      <c r="R10" s="423">
        <v>9530</v>
      </c>
      <c r="S10" s="423">
        <v>9360</v>
      </c>
      <c r="T10" s="423">
        <v>8930</v>
      </c>
      <c r="U10" s="423">
        <v>5260</v>
      </c>
      <c r="V10" s="423">
        <v>4730</v>
      </c>
      <c r="W10" s="423">
        <v>8767.33</v>
      </c>
      <c r="X10" s="423">
        <v>7288.91</v>
      </c>
      <c r="Z10" s="422" t="s">
        <v>31</v>
      </c>
      <c r="AA10" s="423">
        <v>6305</v>
      </c>
      <c r="AB10" s="423">
        <v>5920</v>
      </c>
      <c r="AC10" s="423">
        <v>6850</v>
      </c>
      <c r="AD10" s="423">
        <v>6192.7</v>
      </c>
      <c r="AE10" s="423">
        <v>6840</v>
      </c>
      <c r="AF10" s="423">
        <v>6680</v>
      </c>
      <c r="AG10" s="423">
        <v>7558.8</v>
      </c>
      <c r="AH10" s="423">
        <v>7143.5</v>
      </c>
      <c r="AI10" s="423">
        <f>'3.5'!C9</f>
        <v>8312</v>
      </c>
      <c r="AJ10" s="423">
        <f>'3.5'!D9</f>
        <v>7581</v>
      </c>
    </row>
    <row r="11" spans="2:36" ht="17.25" customHeight="1">
      <c r="B11" s="424" t="s">
        <v>32</v>
      </c>
      <c r="C11" s="425">
        <v>15510</v>
      </c>
      <c r="D11" s="425">
        <v>14636</v>
      </c>
      <c r="E11" s="425">
        <v>16420</v>
      </c>
      <c r="F11" s="425">
        <v>14410</v>
      </c>
      <c r="G11" s="425">
        <v>16426</v>
      </c>
      <c r="H11" s="425">
        <v>14410</v>
      </c>
      <c r="I11" s="425">
        <v>16426.000000000004</v>
      </c>
      <c r="J11" s="425">
        <v>14300</v>
      </c>
      <c r="K11" s="425">
        <v>16426.000000000004</v>
      </c>
      <c r="L11" s="425">
        <v>14300</v>
      </c>
      <c r="N11" s="424" t="s">
        <v>32</v>
      </c>
      <c r="O11" s="425">
        <v>16426.000000000004</v>
      </c>
      <c r="P11" s="425">
        <v>14301</v>
      </c>
      <c r="Q11" s="425">
        <v>16426</v>
      </c>
      <c r="R11" s="425">
        <v>14301</v>
      </c>
      <c r="S11" s="425">
        <v>13215</v>
      </c>
      <c r="T11" s="425">
        <v>13215</v>
      </c>
      <c r="U11" s="425">
        <v>13215</v>
      </c>
      <c r="V11" s="425">
        <v>13215</v>
      </c>
      <c r="W11" s="425">
        <v>13215.372000000001</v>
      </c>
      <c r="X11" s="425">
        <v>13215.372000000001</v>
      </c>
      <c r="Z11" s="424" t="s">
        <v>32</v>
      </c>
      <c r="AA11" s="425">
        <v>13215.371999999999</v>
      </c>
      <c r="AB11" s="425">
        <v>13215.371999999999</v>
      </c>
      <c r="AC11" s="425">
        <v>12915.4</v>
      </c>
      <c r="AD11" s="425">
        <v>12915.4</v>
      </c>
      <c r="AE11" s="425">
        <v>12915.37</v>
      </c>
      <c r="AF11" s="425">
        <v>12915.37</v>
      </c>
      <c r="AG11" s="425">
        <v>12915.37</v>
      </c>
      <c r="AH11" s="425">
        <v>12915.37</v>
      </c>
      <c r="AI11" s="425">
        <f>'3.5'!C10</f>
        <v>13248.89</v>
      </c>
      <c r="AJ11" s="425">
        <f>'3.5'!D10</f>
        <v>13248.89</v>
      </c>
    </row>
    <row r="12" spans="2:36" ht="17.25" customHeight="1">
      <c r="B12" s="422" t="s">
        <v>33</v>
      </c>
      <c r="C12" s="423">
        <v>13441</v>
      </c>
      <c r="D12" s="423">
        <v>12374</v>
      </c>
      <c r="E12" s="423">
        <v>11200</v>
      </c>
      <c r="F12" s="423">
        <v>10430</v>
      </c>
      <c r="G12" s="423">
        <v>11200</v>
      </c>
      <c r="H12" s="423">
        <v>10340</v>
      </c>
      <c r="I12" s="423">
        <v>9305</v>
      </c>
      <c r="J12" s="423">
        <v>8850</v>
      </c>
      <c r="K12" s="423">
        <v>9305</v>
      </c>
      <c r="L12" s="423">
        <v>8850</v>
      </c>
      <c r="N12" s="422" t="s">
        <v>33</v>
      </c>
      <c r="O12" s="423">
        <v>9305</v>
      </c>
      <c r="P12" s="423">
        <v>8848</v>
      </c>
      <c r="Q12" s="423">
        <v>9360</v>
      </c>
      <c r="R12" s="423">
        <v>8930</v>
      </c>
      <c r="S12" s="423">
        <v>10595.65</v>
      </c>
      <c r="T12" s="423">
        <v>10222.39</v>
      </c>
      <c r="U12" s="423">
        <v>11155.64</v>
      </c>
      <c r="V12" s="423">
        <v>10356.85</v>
      </c>
      <c r="W12" s="423">
        <v>11650.550000000001</v>
      </c>
      <c r="X12" s="423">
        <v>11212.05</v>
      </c>
      <c r="Z12" s="422" t="s">
        <v>33</v>
      </c>
      <c r="AA12" s="423">
        <v>11650.55</v>
      </c>
      <c r="AB12" s="423">
        <v>11238.05</v>
      </c>
      <c r="AC12" s="423">
        <v>11910.9</v>
      </c>
      <c r="AD12" s="423">
        <v>11493.3</v>
      </c>
      <c r="AE12" s="423">
        <v>11935.93</v>
      </c>
      <c r="AF12" s="423">
        <v>11518.32</v>
      </c>
      <c r="AG12" s="423">
        <v>11935.93</v>
      </c>
      <c r="AH12" s="423">
        <v>11609.3</v>
      </c>
      <c r="AI12" s="423">
        <f>'3.5'!C11</f>
        <v>11935.93</v>
      </c>
      <c r="AJ12" s="423">
        <f>'3.5'!D11</f>
        <v>11519.3</v>
      </c>
    </row>
    <row r="13" spans="2:36" ht="17.25" customHeight="1">
      <c r="B13" s="424" t="s">
        <v>34</v>
      </c>
      <c r="C13" s="425">
        <v>2800</v>
      </c>
      <c r="D13" s="425">
        <v>2740</v>
      </c>
      <c r="E13" s="425">
        <v>2800</v>
      </c>
      <c r="F13" s="425">
        <v>2770</v>
      </c>
      <c r="G13" s="425">
        <v>2800</v>
      </c>
      <c r="H13" s="425">
        <v>2770</v>
      </c>
      <c r="I13" s="425">
        <v>2800</v>
      </c>
      <c r="J13" s="425">
        <v>2770</v>
      </c>
      <c r="K13" s="425">
        <v>2800</v>
      </c>
      <c r="L13" s="425">
        <v>2770</v>
      </c>
      <c r="N13" s="424" t="s">
        <v>34</v>
      </c>
      <c r="O13" s="425">
        <v>2800</v>
      </c>
      <c r="P13" s="425">
        <v>2770</v>
      </c>
      <c r="Q13" s="425">
        <v>2800</v>
      </c>
      <c r="R13" s="425">
        <v>2770</v>
      </c>
      <c r="S13" s="425">
        <v>3638</v>
      </c>
      <c r="T13" s="425">
        <v>3638</v>
      </c>
      <c r="U13" s="425">
        <v>3651.88</v>
      </c>
      <c r="V13" s="425">
        <v>3647.88</v>
      </c>
      <c r="W13" s="425">
        <v>3750.94</v>
      </c>
      <c r="X13" s="425">
        <v>3691.61</v>
      </c>
      <c r="Z13" s="424" t="s">
        <v>34</v>
      </c>
      <c r="AA13" s="425">
        <v>3750.94</v>
      </c>
      <c r="AB13" s="425">
        <v>3699.61</v>
      </c>
      <c r="AC13" s="425">
        <v>3635.4</v>
      </c>
      <c r="AD13" s="425">
        <v>3514.2</v>
      </c>
      <c r="AE13" s="425">
        <v>3736.3</v>
      </c>
      <c r="AF13" s="425">
        <v>3620.24</v>
      </c>
      <c r="AG13" s="425">
        <v>3739.3</v>
      </c>
      <c r="AH13" s="425">
        <v>3651.99</v>
      </c>
      <c r="AI13" s="425">
        <f>'3.5'!C12</f>
        <v>3739.3</v>
      </c>
      <c r="AJ13" s="425">
        <f>'3.5'!D12</f>
        <v>3650.68</v>
      </c>
    </row>
    <row r="14" spans="2:36" ht="17.25" customHeight="1">
      <c r="B14" s="422" t="s">
        <v>35</v>
      </c>
      <c r="C14" s="423">
        <v>35500</v>
      </c>
      <c r="D14" s="423">
        <v>35500</v>
      </c>
      <c r="E14" s="423">
        <v>35730</v>
      </c>
      <c r="F14" s="423">
        <v>35730</v>
      </c>
      <c r="G14" s="423">
        <v>35730</v>
      </c>
      <c r="H14" s="423">
        <v>35730</v>
      </c>
      <c r="I14" s="423">
        <v>35730</v>
      </c>
      <c r="J14" s="423">
        <v>35730</v>
      </c>
      <c r="K14" s="423">
        <v>35730</v>
      </c>
      <c r="L14" s="423">
        <v>35730</v>
      </c>
      <c r="N14" s="422" t="s">
        <v>35</v>
      </c>
      <c r="O14" s="423">
        <v>35730</v>
      </c>
      <c r="P14" s="423">
        <v>35730</v>
      </c>
      <c r="Q14" s="423">
        <v>35730</v>
      </c>
      <c r="R14" s="423">
        <v>35730</v>
      </c>
      <c r="S14" s="423">
        <v>33463.120000000003</v>
      </c>
      <c r="T14" s="423">
        <v>32269.1</v>
      </c>
      <c r="U14" s="423">
        <v>33463.120000000003</v>
      </c>
      <c r="V14" s="423">
        <v>32269.1</v>
      </c>
      <c r="W14" s="423">
        <v>32088</v>
      </c>
      <c r="X14" s="423">
        <v>31538.25</v>
      </c>
      <c r="Z14" s="422" t="s">
        <v>35</v>
      </c>
      <c r="AA14" s="423">
        <v>32088</v>
      </c>
      <c r="AB14" s="423">
        <v>31538.25</v>
      </c>
      <c r="AC14" s="423">
        <v>31930</v>
      </c>
      <c r="AD14" s="423">
        <v>31528.25</v>
      </c>
      <c r="AE14" s="423">
        <v>31530</v>
      </c>
      <c r="AF14" s="423">
        <v>31528.25</v>
      </c>
      <c r="AG14" s="423">
        <v>31536</v>
      </c>
      <c r="AH14" s="423">
        <v>31536</v>
      </c>
      <c r="AI14" s="423">
        <f>'3.5'!C13</f>
        <v>31206</v>
      </c>
      <c r="AJ14" s="423">
        <f>'3.5'!D13</f>
        <v>31206</v>
      </c>
    </row>
    <row r="15" spans="2:36" ht="17.25" customHeight="1">
      <c r="B15" s="424" t="s">
        <v>36</v>
      </c>
      <c r="C15" s="425">
        <v>7160</v>
      </c>
      <c r="D15" s="425">
        <v>6613</v>
      </c>
      <c r="E15" s="425">
        <v>6770</v>
      </c>
      <c r="F15" s="425">
        <v>6000</v>
      </c>
      <c r="G15" s="425">
        <v>7576</v>
      </c>
      <c r="H15" s="425">
        <v>6400</v>
      </c>
      <c r="I15" s="425">
        <v>7632</v>
      </c>
      <c r="J15" s="425">
        <v>6370</v>
      </c>
      <c r="K15" s="425">
        <v>7632</v>
      </c>
      <c r="L15" s="425">
        <v>6370</v>
      </c>
      <c r="N15" s="424" t="s">
        <v>36</v>
      </c>
      <c r="O15" s="425">
        <v>7632</v>
      </c>
      <c r="P15" s="425">
        <v>6370</v>
      </c>
      <c r="Q15" s="425">
        <v>7389.32</v>
      </c>
      <c r="R15" s="425">
        <v>7098.45</v>
      </c>
      <c r="S15" s="425">
        <v>7565.36</v>
      </c>
      <c r="T15" s="425">
        <v>6794.18</v>
      </c>
      <c r="U15" s="425">
        <v>7588.36</v>
      </c>
      <c r="V15" s="425">
        <v>7178.9</v>
      </c>
      <c r="W15" s="425">
        <v>7922.88</v>
      </c>
      <c r="X15" s="425">
        <v>7534.16</v>
      </c>
      <c r="Z15" s="424" t="s">
        <v>36</v>
      </c>
      <c r="AA15" s="425">
        <v>7939.83</v>
      </c>
      <c r="AB15" s="425">
        <v>7545.71</v>
      </c>
      <c r="AC15" s="425">
        <v>7551.6</v>
      </c>
      <c r="AD15" s="425">
        <v>7247.6</v>
      </c>
      <c r="AE15" s="425">
        <v>7501.63</v>
      </c>
      <c r="AF15" s="425">
        <v>7255.64</v>
      </c>
      <c r="AG15" s="425">
        <v>7996.56</v>
      </c>
      <c r="AH15" s="425">
        <v>7823</v>
      </c>
      <c r="AI15" s="425">
        <f>'3.5'!C14</f>
        <v>8008.83</v>
      </c>
      <c r="AJ15" s="425">
        <f>'3.5'!D14</f>
        <v>7706.05</v>
      </c>
    </row>
    <row r="16" spans="2:36" ht="17.25" customHeight="1">
      <c r="B16" s="422" t="s">
        <v>37</v>
      </c>
      <c r="C16" s="423">
        <v>12220</v>
      </c>
      <c r="D16" s="423">
        <v>11574</v>
      </c>
      <c r="E16" s="423">
        <v>13490</v>
      </c>
      <c r="F16" s="423">
        <v>11780</v>
      </c>
      <c r="G16" s="423">
        <v>13494</v>
      </c>
      <c r="H16" s="423">
        <v>11780</v>
      </c>
      <c r="I16" s="423">
        <v>13494</v>
      </c>
      <c r="J16" s="423">
        <v>12520</v>
      </c>
      <c r="K16" s="423">
        <v>13674</v>
      </c>
      <c r="L16" s="423">
        <v>12570</v>
      </c>
      <c r="N16" s="422" t="s">
        <v>37</v>
      </c>
      <c r="O16" s="423">
        <v>13674</v>
      </c>
      <c r="P16" s="423">
        <v>12574</v>
      </c>
      <c r="Q16" s="423">
        <v>13675</v>
      </c>
      <c r="R16" s="423">
        <v>12575</v>
      </c>
      <c r="S16" s="423">
        <v>13675</v>
      </c>
      <c r="T16" s="423">
        <v>12575</v>
      </c>
      <c r="U16" s="423">
        <v>13689</v>
      </c>
      <c r="V16" s="423">
        <v>12709.51</v>
      </c>
      <c r="W16" s="423">
        <v>13689.213</v>
      </c>
      <c r="X16" s="423">
        <v>12709.723</v>
      </c>
      <c r="Z16" s="422" t="s">
        <v>37</v>
      </c>
      <c r="AA16" s="423">
        <v>13689.21</v>
      </c>
      <c r="AB16" s="423">
        <v>12709.723</v>
      </c>
      <c r="AC16" s="423">
        <v>13300</v>
      </c>
      <c r="AD16" s="423">
        <v>12680</v>
      </c>
      <c r="AE16" s="423">
        <v>13250</v>
      </c>
      <c r="AF16" s="423">
        <v>12686</v>
      </c>
      <c r="AG16" s="423">
        <v>13480</v>
      </c>
      <c r="AH16" s="423">
        <v>13090</v>
      </c>
      <c r="AI16" s="423">
        <f>'3.5'!C15</f>
        <v>13480</v>
      </c>
      <c r="AJ16" s="423">
        <f>'3.5'!D15</f>
        <v>13090</v>
      </c>
    </row>
    <row r="17" spans="2:36" ht="17.25" customHeight="1">
      <c r="B17" s="424" t="s">
        <v>38</v>
      </c>
      <c r="C17" s="425">
        <v>6804</v>
      </c>
      <c r="D17" s="425">
        <v>6395</v>
      </c>
      <c r="E17" s="425">
        <v>6990</v>
      </c>
      <c r="F17" s="425">
        <v>6730</v>
      </c>
      <c r="G17" s="425">
        <v>6998</v>
      </c>
      <c r="H17" s="425">
        <v>6310</v>
      </c>
      <c r="I17" s="425">
        <v>7286.0000000000009</v>
      </c>
      <c r="J17" s="425">
        <v>6930</v>
      </c>
      <c r="K17" s="425">
        <v>7420</v>
      </c>
      <c r="L17" s="425">
        <v>7080</v>
      </c>
      <c r="N17" s="424" t="s">
        <v>38</v>
      </c>
      <c r="O17" s="425">
        <v>7420</v>
      </c>
      <c r="P17" s="425">
        <v>7078</v>
      </c>
      <c r="Q17" s="425">
        <v>7368.06</v>
      </c>
      <c r="R17" s="425">
        <v>6410.06</v>
      </c>
      <c r="S17" s="425">
        <v>7521.25</v>
      </c>
      <c r="T17" s="425">
        <v>6612.59</v>
      </c>
      <c r="U17" s="425">
        <v>7617.34</v>
      </c>
      <c r="V17" s="425">
        <v>6700.66</v>
      </c>
      <c r="W17" s="425">
        <v>7701.79</v>
      </c>
      <c r="X17" s="425">
        <v>6794.89</v>
      </c>
      <c r="Z17" s="424" t="s">
        <v>38</v>
      </c>
      <c r="AA17" s="425">
        <v>7752.2169999999996</v>
      </c>
      <c r="AB17" s="425">
        <v>7171.1319999999996</v>
      </c>
      <c r="AC17" s="425">
        <v>7780.6</v>
      </c>
      <c r="AD17" s="425">
        <v>7183.9</v>
      </c>
      <c r="AE17" s="425">
        <v>7832.55</v>
      </c>
      <c r="AF17" s="425">
        <v>7406.45</v>
      </c>
      <c r="AG17" s="425">
        <v>8601.09</v>
      </c>
      <c r="AH17" s="425">
        <v>8159.3</v>
      </c>
      <c r="AI17" s="425">
        <f>'3.5'!C16</f>
        <v>8658.4699999999993</v>
      </c>
      <c r="AJ17" s="425">
        <f>'3.5'!D16</f>
        <v>7994.82</v>
      </c>
    </row>
    <row r="18" spans="2:36" ht="17.25" customHeight="1">
      <c r="B18" s="422" t="s">
        <v>39</v>
      </c>
      <c r="C18" s="423">
        <v>5520</v>
      </c>
      <c r="D18" s="423">
        <v>3620</v>
      </c>
      <c r="E18" s="423">
        <v>4120</v>
      </c>
      <c r="F18" s="423">
        <v>3900</v>
      </c>
      <c r="G18" s="423">
        <v>4115</v>
      </c>
      <c r="H18" s="423">
        <v>3900</v>
      </c>
      <c r="I18" s="423">
        <v>4115</v>
      </c>
      <c r="J18" s="423">
        <v>3900</v>
      </c>
      <c r="K18" s="423">
        <v>4115</v>
      </c>
      <c r="L18" s="423">
        <v>3900</v>
      </c>
      <c r="N18" s="422" t="s">
        <v>39</v>
      </c>
      <c r="O18" s="423">
        <v>4115</v>
      </c>
      <c r="P18" s="423">
        <v>3911</v>
      </c>
      <c r="Q18" s="423">
        <v>4114.2</v>
      </c>
      <c r="R18" s="423">
        <v>3908.5</v>
      </c>
      <c r="S18" s="423">
        <v>4115</v>
      </c>
      <c r="T18" s="423">
        <v>3919</v>
      </c>
      <c r="U18" s="423">
        <v>4303.9799999999996</v>
      </c>
      <c r="V18" s="423">
        <v>4099.54</v>
      </c>
      <c r="W18" s="423">
        <v>4279.16</v>
      </c>
      <c r="X18" s="423">
        <v>4082.96</v>
      </c>
      <c r="Z18" s="422" t="s">
        <v>39</v>
      </c>
      <c r="AA18" s="423">
        <v>4279.16</v>
      </c>
      <c r="AB18" s="423">
        <v>4094.6999999999994</v>
      </c>
      <c r="AC18" s="423">
        <v>4279.16</v>
      </c>
      <c r="AD18" s="423">
        <v>4144.7</v>
      </c>
      <c r="AE18" s="423">
        <v>4304</v>
      </c>
      <c r="AF18" s="423">
        <v>4125.84</v>
      </c>
      <c r="AG18" s="423">
        <v>4304</v>
      </c>
      <c r="AH18" s="423">
        <v>4195.84</v>
      </c>
      <c r="AI18" s="423">
        <f>'3.5'!C17</f>
        <v>4312.3999999999996</v>
      </c>
      <c r="AJ18" s="423">
        <f>'3.5'!D17</f>
        <v>4142.37</v>
      </c>
    </row>
    <row r="19" spans="2:36" ht="17.25" customHeight="1">
      <c r="B19" s="424" t="s">
        <v>40</v>
      </c>
      <c r="C19" s="425">
        <v>18600</v>
      </c>
      <c r="D19" s="425">
        <v>17790</v>
      </c>
      <c r="E19" s="425">
        <v>19030</v>
      </c>
      <c r="F19" s="425">
        <v>18710</v>
      </c>
      <c r="G19" s="425">
        <v>19032.999999999996</v>
      </c>
      <c r="H19" s="425">
        <v>17890</v>
      </c>
      <c r="I19" s="425">
        <v>19032.999999999996</v>
      </c>
      <c r="J19" s="425">
        <v>17890</v>
      </c>
      <c r="K19" s="425">
        <v>20599</v>
      </c>
      <c r="L19" s="425">
        <v>20370</v>
      </c>
      <c r="N19" s="424" t="s">
        <v>40</v>
      </c>
      <c r="O19" s="425">
        <v>20599</v>
      </c>
      <c r="P19" s="425">
        <v>20366</v>
      </c>
      <c r="Q19" s="425">
        <v>20649</v>
      </c>
      <c r="R19" s="425">
        <v>20096</v>
      </c>
      <c r="S19" s="425">
        <v>20649.34</v>
      </c>
      <c r="T19" s="425">
        <v>20106.91</v>
      </c>
      <c r="U19" s="425">
        <v>20838.490000000002</v>
      </c>
      <c r="V19" s="425">
        <v>20296.060000000001</v>
      </c>
      <c r="W19" s="425">
        <v>20693.603999999999</v>
      </c>
      <c r="X19" s="425">
        <v>20276.009999999998</v>
      </c>
      <c r="Z19" s="424" t="s">
        <v>40</v>
      </c>
      <c r="AA19" s="425">
        <v>20693.603999999999</v>
      </c>
      <c r="AB19" s="425">
        <v>20276.009999999998</v>
      </c>
      <c r="AC19" s="425">
        <v>20650</v>
      </c>
      <c r="AD19" s="425">
        <v>20410</v>
      </c>
      <c r="AE19" s="425">
        <v>19450</v>
      </c>
      <c r="AF19" s="425">
        <v>18960</v>
      </c>
      <c r="AG19" s="425">
        <v>21270.13</v>
      </c>
      <c r="AH19" s="425">
        <v>20816.12</v>
      </c>
      <c r="AI19" s="425">
        <f>'3.5'!C18</f>
        <v>20220</v>
      </c>
      <c r="AJ19" s="425">
        <f>'3.5'!D18</f>
        <v>19795</v>
      </c>
    </row>
    <row r="20" spans="2:36" ht="17.25" customHeight="1">
      <c r="B20" s="422" t="s">
        <v>41</v>
      </c>
      <c r="C20" s="423">
        <v>36520</v>
      </c>
      <c r="D20" s="423">
        <v>36430</v>
      </c>
      <c r="E20" s="423">
        <v>36540</v>
      </c>
      <c r="F20" s="423">
        <v>36200</v>
      </c>
      <c r="G20" s="423">
        <v>36540.410000000003</v>
      </c>
      <c r="H20" s="423">
        <v>36200</v>
      </c>
      <c r="I20" s="423">
        <v>37832</v>
      </c>
      <c r="J20" s="423">
        <v>37130</v>
      </c>
      <c r="K20" s="423">
        <v>37832</v>
      </c>
      <c r="L20" s="423">
        <v>37130</v>
      </c>
      <c r="N20" s="422" t="s">
        <v>41</v>
      </c>
      <c r="O20" s="423">
        <v>37960</v>
      </c>
      <c r="P20" s="423">
        <v>37179</v>
      </c>
      <c r="Q20" s="423">
        <v>37960</v>
      </c>
      <c r="R20" s="423">
        <v>37179</v>
      </c>
      <c r="S20" s="423">
        <v>37960</v>
      </c>
      <c r="T20" s="423">
        <v>37179</v>
      </c>
      <c r="U20" s="423">
        <v>37428</v>
      </c>
      <c r="V20" s="423">
        <v>37179</v>
      </c>
      <c r="W20" s="423">
        <v>35476.269999999997</v>
      </c>
      <c r="X20" s="423">
        <v>35476.269999999997</v>
      </c>
      <c r="Z20" s="422" t="s">
        <v>41</v>
      </c>
      <c r="AA20" s="423">
        <v>35476.269999999997</v>
      </c>
      <c r="AB20" s="423">
        <v>35476.269999999997</v>
      </c>
      <c r="AC20" s="423">
        <v>36472</v>
      </c>
      <c r="AD20" s="423">
        <v>36472</v>
      </c>
      <c r="AE20" s="423">
        <v>34772</v>
      </c>
      <c r="AF20" s="423">
        <v>34772</v>
      </c>
      <c r="AG20" s="423">
        <v>34772</v>
      </c>
      <c r="AH20" s="423">
        <v>34772</v>
      </c>
      <c r="AI20" s="423">
        <f>'3.5'!C19</f>
        <v>40320</v>
      </c>
      <c r="AJ20" s="423">
        <f>'3.5'!D19</f>
        <v>39086</v>
      </c>
    </row>
    <row r="21" spans="2:36" ht="17.25" customHeight="1">
      <c r="B21" s="424" t="s">
        <v>42</v>
      </c>
      <c r="C21" s="425">
        <v>9220</v>
      </c>
      <c r="D21" s="425">
        <v>6559</v>
      </c>
      <c r="E21" s="425">
        <v>10240</v>
      </c>
      <c r="F21" s="425">
        <v>8040</v>
      </c>
      <c r="G21" s="425">
        <v>10510</v>
      </c>
      <c r="H21" s="425">
        <v>7900</v>
      </c>
      <c r="I21" s="425">
        <v>10600.000000000002</v>
      </c>
      <c r="J21" s="425">
        <v>8600</v>
      </c>
      <c r="K21" s="425">
        <v>10590</v>
      </c>
      <c r="L21" s="425">
        <v>8600</v>
      </c>
      <c r="N21" s="424" t="s">
        <v>42</v>
      </c>
      <c r="O21" s="425">
        <v>10590</v>
      </c>
      <c r="P21" s="425">
        <v>8620</v>
      </c>
      <c r="Q21" s="425">
        <v>10590</v>
      </c>
      <c r="R21" s="425">
        <v>8620</v>
      </c>
      <c r="S21" s="425">
        <v>10590</v>
      </c>
      <c r="T21" s="425">
        <v>8620</v>
      </c>
      <c r="U21" s="425">
        <v>14680.97</v>
      </c>
      <c r="V21" s="425">
        <v>13444.24</v>
      </c>
      <c r="W21" s="425">
        <v>14683.04</v>
      </c>
      <c r="X21" s="425">
        <v>13922.73</v>
      </c>
      <c r="Z21" s="424" t="s">
        <v>42</v>
      </c>
      <c r="AA21" s="425">
        <v>14683.04</v>
      </c>
      <c r="AB21" s="425">
        <v>13922.73</v>
      </c>
      <c r="AC21" s="425">
        <v>15030.8</v>
      </c>
      <c r="AD21" s="425">
        <v>14166.5</v>
      </c>
      <c r="AE21" s="425">
        <v>15030.9</v>
      </c>
      <c r="AF21" s="425">
        <v>14076.05</v>
      </c>
      <c r="AG21" s="425">
        <v>15030.9</v>
      </c>
      <c r="AH21" s="425">
        <v>14198.05</v>
      </c>
      <c r="AI21" s="425">
        <f>'3.5'!C20</f>
        <v>15069.6</v>
      </c>
      <c r="AJ21" s="425">
        <f>'3.5'!D20</f>
        <v>14128.7</v>
      </c>
    </row>
    <row r="22" spans="2:36" ht="17.25" customHeight="1">
      <c r="B22" s="422" t="s">
        <v>43</v>
      </c>
      <c r="C22" s="423">
        <v>8186</v>
      </c>
      <c r="D22" s="423">
        <v>7608</v>
      </c>
      <c r="E22" s="423">
        <v>9500</v>
      </c>
      <c r="F22" s="423">
        <v>9500</v>
      </c>
      <c r="G22" s="423">
        <v>9504.0000000000018</v>
      </c>
      <c r="H22" s="423">
        <v>9504.0000000000018</v>
      </c>
      <c r="I22" s="423">
        <v>9504.0000000000018</v>
      </c>
      <c r="J22" s="423">
        <v>9360</v>
      </c>
      <c r="K22" s="423">
        <v>9500</v>
      </c>
      <c r="L22" s="423">
        <v>9360</v>
      </c>
      <c r="N22" s="422" t="s">
        <v>43</v>
      </c>
      <c r="O22" s="423">
        <v>9500</v>
      </c>
      <c r="P22" s="423">
        <v>9362</v>
      </c>
      <c r="Q22" s="423">
        <v>9500</v>
      </c>
      <c r="R22" s="423">
        <v>9362</v>
      </c>
      <c r="S22" s="423">
        <v>9941</v>
      </c>
      <c r="T22" s="423">
        <v>9729</v>
      </c>
      <c r="U22" s="423">
        <v>9941.2000000000007</v>
      </c>
      <c r="V22" s="423">
        <v>9643.11</v>
      </c>
      <c r="W22" s="423">
        <v>9941.2000000000007</v>
      </c>
      <c r="X22" s="423">
        <v>9643.15</v>
      </c>
      <c r="Z22" s="422" t="s">
        <v>43</v>
      </c>
      <c r="AA22" s="423">
        <v>9941.2000000000007</v>
      </c>
      <c r="AB22" s="423">
        <v>9643.1069217139047</v>
      </c>
      <c r="AC22" s="423">
        <v>9991.2000000000007</v>
      </c>
      <c r="AD22" s="423">
        <v>9683.1069217138993</v>
      </c>
      <c r="AE22" s="423">
        <v>9941.2000000000007</v>
      </c>
      <c r="AF22" s="423">
        <v>9683.11</v>
      </c>
      <c r="AG22" s="423">
        <v>9941.2000000000007</v>
      </c>
      <c r="AH22" s="423">
        <v>9750.11</v>
      </c>
      <c r="AI22" s="423">
        <f>'3.5'!C21</f>
        <v>10263.66</v>
      </c>
      <c r="AJ22" s="423">
        <f>'3.5'!D21</f>
        <v>10109.700000000001</v>
      </c>
    </row>
    <row r="23" spans="2:36" ht="17.25" customHeight="1">
      <c r="B23" s="424" t="s">
        <v>44</v>
      </c>
      <c r="C23" s="425">
        <v>2686</v>
      </c>
      <c r="D23" s="425">
        <v>2685</v>
      </c>
      <c r="E23" s="425">
        <v>2750</v>
      </c>
      <c r="F23" s="425">
        <v>2710</v>
      </c>
      <c r="G23" s="425">
        <v>2750</v>
      </c>
      <c r="H23" s="425">
        <v>2710</v>
      </c>
      <c r="I23" s="425">
        <v>2758</v>
      </c>
      <c r="J23" s="425">
        <v>2740</v>
      </c>
      <c r="K23" s="425">
        <v>2758</v>
      </c>
      <c r="L23" s="425">
        <v>2740</v>
      </c>
      <c r="N23" s="424" t="s">
        <v>44</v>
      </c>
      <c r="O23" s="425">
        <v>2758</v>
      </c>
      <c r="P23" s="425">
        <v>2736</v>
      </c>
      <c r="Q23" s="425">
        <v>2764</v>
      </c>
      <c r="R23" s="425">
        <v>2764</v>
      </c>
      <c r="S23" s="425">
        <v>3123.29</v>
      </c>
      <c r="T23" s="425">
        <v>3098.06</v>
      </c>
      <c r="U23" s="425">
        <v>3123.29</v>
      </c>
      <c r="V23" s="425">
        <v>3098.06</v>
      </c>
      <c r="W23" s="425">
        <v>3123.2920000000004</v>
      </c>
      <c r="X23" s="425">
        <v>3079.8910000000001</v>
      </c>
      <c r="Z23" s="424" t="s">
        <v>44</v>
      </c>
      <c r="AA23" s="425">
        <v>3123.8</v>
      </c>
      <c r="AB23" s="425">
        <v>3099.43</v>
      </c>
      <c r="AC23" s="425">
        <v>3112</v>
      </c>
      <c r="AD23" s="425">
        <v>3088.1</v>
      </c>
      <c r="AE23" s="425">
        <v>3113.85</v>
      </c>
      <c r="AF23" s="425">
        <v>3090.57</v>
      </c>
      <c r="AG23" s="425">
        <v>3117.15</v>
      </c>
      <c r="AH23" s="425">
        <v>3096.01</v>
      </c>
      <c r="AI23" s="425">
        <f>'3.5'!C22</f>
        <v>3117.91</v>
      </c>
      <c r="AJ23" s="425">
        <f>'3.5'!D22</f>
        <v>3098.74</v>
      </c>
    </row>
    <row r="24" spans="2:36" ht="17.25" customHeight="1">
      <c r="B24" s="422" t="s">
        <v>45</v>
      </c>
      <c r="C24" s="423">
        <v>12137</v>
      </c>
      <c r="D24" s="423">
        <v>12079</v>
      </c>
      <c r="E24" s="423">
        <v>12130</v>
      </c>
      <c r="F24" s="423">
        <v>11860</v>
      </c>
      <c r="G24" s="423">
        <v>12123.3</v>
      </c>
      <c r="H24" s="423">
        <v>11870</v>
      </c>
      <c r="I24" s="423">
        <v>12123.3</v>
      </c>
      <c r="J24" s="423">
        <v>11870</v>
      </c>
      <c r="K24" s="423">
        <v>12123.3</v>
      </c>
      <c r="L24" s="423">
        <v>11870</v>
      </c>
      <c r="N24" s="422" t="s">
        <v>45</v>
      </c>
      <c r="O24" s="423">
        <v>12123</v>
      </c>
      <c r="P24" s="423">
        <v>11866</v>
      </c>
      <c r="Q24" s="423">
        <v>12867.26</v>
      </c>
      <c r="R24" s="423">
        <v>12867.26</v>
      </c>
      <c r="S24" s="423">
        <v>12370.46</v>
      </c>
      <c r="T24" s="423">
        <v>12112.43</v>
      </c>
      <c r="U24" s="423">
        <v>12289.31</v>
      </c>
      <c r="V24" s="423">
        <v>12024.91</v>
      </c>
      <c r="W24" s="423">
        <v>12582.179999999995</v>
      </c>
      <c r="X24" s="423">
        <v>12321.679999999995</v>
      </c>
      <c r="Z24" s="422" t="s">
        <v>45</v>
      </c>
      <c r="AA24" s="423">
        <v>12637.97</v>
      </c>
      <c r="AB24" s="423">
        <v>12384.47</v>
      </c>
      <c r="AC24" s="423">
        <v>13328.8</v>
      </c>
      <c r="AD24" s="423">
        <v>13094.3</v>
      </c>
      <c r="AE24" s="423">
        <v>13928.92</v>
      </c>
      <c r="AF24" s="423">
        <v>13809.42</v>
      </c>
      <c r="AG24" s="423">
        <v>13836.75</v>
      </c>
      <c r="AH24" s="423">
        <v>13723.25</v>
      </c>
      <c r="AI24" s="423">
        <f>'3.5'!C23</f>
        <v>11422</v>
      </c>
      <c r="AJ24" s="423">
        <f>'3.5'!D23</f>
        <v>11422</v>
      </c>
    </row>
    <row r="25" spans="2:36" ht="17.25" customHeight="1">
      <c r="B25" s="424" t="s">
        <v>46</v>
      </c>
      <c r="C25" s="425">
        <v>3542</v>
      </c>
      <c r="D25" s="425">
        <v>1960</v>
      </c>
      <c r="E25" s="425">
        <v>4180</v>
      </c>
      <c r="F25" s="425">
        <v>3800</v>
      </c>
      <c r="G25" s="425">
        <v>4175</v>
      </c>
      <c r="H25" s="425">
        <v>3790</v>
      </c>
      <c r="I25" s="425">
        <v>4240</v>
      </c>
      <c r="J25" s="425">
        <v>4060</v>
      </c>
      <c r="K25" s="425">
        <v>4240</v>
      </c>
      <c r="L25" s="425">
        <v>4060</v>
      </c>
      <c r="N25" s="424" t="s">
        <v>46</v>
      </c>
      <c r="O25" s="425">
        <v>4240</v>
      </c>
      <c r="P25" s="425">
        <v>4059</v>
      </c>
      <c r="Q25" s="425">
        <v>4240</v>
      </c>
      <c r="R25" s="425">
        <v>4059</v>
      </c>
      <c r="S25" s="425">
        <v>4733</v>
      </c>
      <c r="T25" s="425">
        <v>4464</v>
      </c>
      <c r="U25" s="425">
        <v>4893</v>
      </c>
      <c r="V25" s="425">
        <v>4624</v>
      </c>
      <c r="W25" s="425">
        <v>4929.54</v>
      </c>
      <c r="X25" s="425">
        <v>4857.57</v>
      </c>
      <c r="Z25" s="424" t="s">
        <v>46</v>
      </c>
      <c r="AA25" s="425">
        <v>4935.55</v>
      </c>
      <c r="AB25" s="425">
        <v>4863.58</v>
      </c>
      <c r="AC25" s="425">
        <v>5030</v>
      </c>
      <c r="AD25" s="425">
        <v>4890</v>
      </c>
      <c r="AE25" s="425">
        <v>5030</v>
      </c>
      <c r="AF25" s="425">
        <v>4935</v>
      </c>
      <c r="AG25" s="425">
        <v>5030</v>
      </c>
      <c r="AH25" s="425">
        <v>4935</v>
      </c>
      <c r="AI25" s="425">
        <f>'3.5'!C24</f>
        <v>5080</v>
      </c>
      <c r="AJ25" s="425">
        <f>'3.5'!D24</f>
        <v>4907</v>
      </c>
    </row>
    <row r="26" spans="2:36" ht="17.25" customHeight="1">
      <c r="B26" s="422" t="s">
        <v>47</v>
      </c>
      <c r="C26" s="423">
        <v>8360</v>
      </c>
      <c r="D26" s="423">
        <v>6776</v>
      </c>
      <c r="E26" s="423">
        <v>8370</v>
      </c>
      <c r="F26" s="423">
        <v>7090</v>
      </c>
      <c r="G26" s="423">
        <v>8751.0000000000018</v>
      </c>
      <c r="H26" s="423">
        <v>7770</v>
      </c>
      <c r="I26" s="423">
        <v>9517</v>
      </c>
      <c r="J26" s="423">
        <v>8720</v>
      </c>
      <c r="K26" s="423">
        <v>9517</v>
      </c>
      <c r="L26" s="423">
        <v>8720</v>
      </c>
      <c r="N26" s="422" t="s">
        <v>47</v>
      </c>
      <c r="O26" s="423">
        <v>9602</v>
      </c>
      <c r="P26" s="423">
        <v>8809</v>
      </c>
      <c r="Q26" s="423">
        <v>9602</v>
      </c>
      <c r="R26" s="423">
        <v>8809</v>
      </c>
      <c r="S26" s="423">
        <v>9671</v>
      </c>
      <c r="T26" s="423">
        <v>9565</v>
      </c>
      <c r="U26" s="423">
        <v>9817.9500000000007</v>
      </c>
      <c r="V26" s="423">
        <v>9619.7900000000009</v>
      </c>
      <c r="W26" s="423">
        <v>9822.9000000000015</v>
      </c>
      <c r="X26" s="423">
        <v>9717.1689999999999</v>
      </c>
      <c r="Z26" s="422" t="s">
        <v>47</v>
      </c>
      <c r="AA26" s="423">
        <v>9822.9</v>
      </c>
      <c r="AB26" s="423">
        <v>9742.17</v>
      </c>
      <c r="AC26" s="423">
        <v>8368.7000000000007</v>
      </c>
      <c r="AD26" s="423">
        <v>8227.1</v>
      </c>
      <c r="AE26" s="423">
        <v>9207</v>
      </c>
      <c r="AF26" s="423">
        <v>9065</v>
      </c>
      <c r="AG26" s="423">
        <v>9207</v>
      </c>
      <c r="AH26" s="423">
        <v>9065</v>
      </c>
      <c r="AI26" s="423">
        <f>'3.5'!C25</f>
        <v>9660</v>
      </c>
      <c r="AJ26" s="423">
        <f>'3.5'!D25</f>
        <v>9506</v>
      </c>
    </row>
    <row r="27" spans="2:36" ht="17.25" customHeight="1">
      <c r="B27" s="424" t="s">
        <v>48</v>
      </c>
      <c r="C27" s="425">
        <v>3739</v>
      </c>
      <c r="D27" s="425">
        <v>3190</v>
      </c>
      <c r="E27" s="425">
        <v>4260</v>
      </c>
      <c r="F27" s="425">
        <v>3980</v>
      </c>
      <c r="G27" s="425">
        <v>4229</v>
      </c>
      <c r="H27" s="425">
        <v>3940</v>
      </c>
      <c r="I27" s="425">
        <v>5049.21</v>
      </c>
      <c r="J27" s="425">
        <v>4880</v>
      </c>
      <c r="K27" s="425">
        <v>5049.21</v>
      </c>
      <c r="L27" s="425">
        <v>4880</v>
      </c>
      <c r="N27" s="424" t="s">
        <v>48</v>
      </c>
      <c r="O27" s="425">
        <v>5049</v>
      </c>
      <c r="P27" s="425">
        <v>4877</v>
      </c>
      <c r="Q27" s="425">
        <v>5049.21</v>
      </c>
      <c r="R27" s="425">
        <v>4877.13</v>
      </c>
      <c r="S27" s="425">
        <v>5049.21</v>
      </c>
      <c r="T27" s="425">
        <v>4877.13</v>
      </c>
      <c r="U27" s="425">
        <v>5049.21</v>
      </c>
      <c r="V27" s="425">
        <v>4937.13</v>
      </c>
      <c r="W27" s="425">
        <v>5049.21</v>
      </c>
      <c r="X27" s="425">
        <v>4937.13</v>
      </c>
      <c r="Z27" s="424" t="s">
        <v>48</v>
      </c>
      <c r="AA27" s="425">
        <v>5049.21</v>
      </c>
      <c r="AB27" s="425">
        <v>4937.13</v>
      </c>
      <c r="AC27" s="425">
        <v>5059.2</v>
      </c>
      <c r="AD27" s="425">
        <v>4953</v>
      </c>
      <c r="AE27" s="425">
        <v>5108.7299999999996</v>
      </c>
      <c r="AF27" s="425">
        <v>5006.5600000000004</v>
      </c>
      <c r="AG27" s="425">
        <v>5186.7299999999996</v>
      </c>
      <c r="AH27" s="425">
        <v>5084.5600000000004</v>
      </c>
      <c r="AI27" s="425">
        <f>'3.5'!C26</f>
        <v>5109</v>
      </c>
      <c r="AJ27" s="425">
        <f>'3.5'!D26</f>
        <v>5012</v>
      </c>
    </row>
    <row r="28" spans="2:36" ht="17.25" customHeight="1">
      <c r="B28" s="422" t="s">
        <v>49</v>
      </c>
      <c r="C28" s="423">
        <v>3262</v>
      </c>
      <c r="D28" s="423">
        <v>3262</v>
      </c>
      <c r="E28" s="423">
        <v>3830</v>
      </c>
      <c r="F28" s="423">
        <v>3830</v>
      </c>
      <c r="G28" s="423">
        <v>2029.9999999999998</v>
      </c>
      <c r="H28" s="423">
        <v>2029.9999999999998</v>
      </c>
      <c r="I28" s="423">
        <v>2029.9999999999998</v>
      </c>
      <c r="J28" s="423">
        <v>2030</v>
      </c>
      <c r="K28" s="423">
        <v>2029.9999999999998</v>
      </c>
      <c r="L28" s="423">
        <v>2030</v>
      </c>
      <c r="N28" s="422" t="s">
        <v>49</v>
      </c>
      <c r="O28" s="423">
        <v>2029.9999999999998</v>
      </c>
      <c r="P28" s="423">
        <v>2030</v>
      </c>
      <c r="Q28" s="423">
        <v>2030</v>
      </c>
      <c r="R28" s="423">
        <v>2030</v>
      </c>
      <c r="S28" s="423">
        <v>4755.25</v>
      </c>
      <c r="T28" s="423">
        <v>4699.55</v>
      </c>
      <c r="U28" s="423">
        <v>3907.26</v>
      </c>
      <c r="V28" s="423">
        <v>3831.47</v>
      </c>
      <c r="W28" s="423">
        <v>3907.2599999999998</v>
      </c>
      <c r="X28" s="423">
        <v>3831.47</v>
      </c>
      <c r="Z28" s="422" t="s">
        <v>49</v>
      </c>
      <c r="AA28" s="423">
        <v>4203.92</v>
      </c>
      <c r="AB28" s="423">
        <v>4203.92</v>
      </c>
      <c r="AC28" s="423">
        <v>3907</v>
      </c>
      <c r="AD28" s="423">
        <v>3832</v>
      </c>
      <c r="AE28" s="423">
        <v>4480</v>
      </c>
      <c r="AF28" s="423">
        <v>4420</v>
      </c>
      <c r="AG28" s="423">
        <v>4811.76</v>
      </c>
      <c r="AH28" s="423">
        <v>4697.21</v>
      </c>
      <c r="AI28" s="423">
        <f>'3.5'!C27</f>
        <v>4811.76</v>
      </c>
      <c r="AJ28" s="423">
        <f>'3.5'!D27</f>
        <v>4437.21</v>
      </c>
    </row>
    <row r="29" spans="2:36" ht="17.25" customHeight="1">
      <c r="B29" s="424" t="s">
        <v>50</v>
      </c>
      <c r="C29" s="425">
        <v>4908</v>
      </c>
      <c r="D29" s="425">
        <v>4730</v>
      </c>
      <c r="E29" s="425">
        <v>5090</v>
      </c>
      <c r="F29" s="425">
        <v>4540</v>
      </c>
      <c r="G29" s="425">
        <v>5143.9335000000001</v>
      </c>
      <c r="H29" s="425">
        <v>4570</v>
      </c>
      <c r="I29" s="425">
        <v>5143.9335000000001</v>
      </c>
      <c r="J29" s="425">
        <v>4580</v>
      </c>
      <c r="K29" s="425">
        <v>5143.9336000000003</v>
      </c>
      <c r="L29" s="425">
        <v>4580</v>
      </c>
      <c r="N29" s="424" t="s">
        <v>50</v>
      </c>
      <c r="O29" s="425">
        <v>5144</v>
      </c>
      <c r="P29" s="425">
        <v>4597</v>
      </c>
      <c r="Q29" s="425">
        <v>5143.93</v>
      </c>
      <c r="R29" s="425">
        <v>4597.17</v>
      </c>
      <c r="S29" s="425">
        <v>5458.76</v>
      </c>
      <c r="T29" s="425">
        <v>5045.0200000000004</v>
      </c>
      <c r="U29" s="425">
        <v>5458.76</v>
      </c>
      <c r="V29" s="425">
        <v>5052.33</v>
      </c>
      <c r="W29" s="425">
        <v>5470</v>
      </c>
      <c r="X29" s="425">
        <v>5051</v>
      </c>
      <c r="Z29" s="424" t="s">
        <v>50</v>
      </c>
      <c r="AA29" s="425">
        <v>5475.62</v>
      </c>
      <c r="AB29" s="425">
        <v>5060.8599999999997</v>
      </c>
      <c r="AC29" s="425">
        <v>6129.1</v>
      </c>
      <c r="AD29" s="425">
        <v>5591.9</v>
      </c>
      <c r="AE29" s="425">
        <v>6179.44</v>
      </c>
      <c r="AF29" s="425">
        <v>5786.45</v>
      </c>
      <c r="AG29" s="425">
        <v>6179.44</v>
      </c>
      <c r="AH29" s="425">
        <v>5867.15</v>
      </c>
      <c r="AI29" s="425">
        <f>'3.5'!C28</f>
        <v>5981.328788472475</v>
      </c>
      <c r="AJ29" s="425">
        <f>'3.5'!D28</f>
        <v>5378.6523816545196</v>
      </c>
    </row>
    <row r="30" spans="2:36" ht="17.25" customHeight="1">
      <c r="B30" s="422" t="s">
        <v>51</v>
      </c>
      <c r="C30" s="423">
        <v>11103</v>
      </c>
      <c r="D30" s="423">
        <v>10400</v>
      </c>
      <c r="E30" s="423">
        <v>9800</v>
      </c>
      <c r="F30" s="423">
        <v>9390</v>
      </c>
      <c r="G30" s="423">
        <v>9797.1</v>
      </c>
      <c r="H30" s="423">
        <v>9390</v>
      </c>
      <c r="I30" s="423">
        <v>10253.599999999999</v>
      </c>
      <c r="J30" s="423">
        <v>9930</v>
      </c>
      <c r="K30" s="423">
        <v>10187.6</v>
      </c>
      <c r="L30" s="423">
        <v>9940</v>
      </c>
      <c r="N30" s="422" t="s">
        <v>51</v>
      </c>
      <c r="O30" s="423">
        <v>10288</v>
      </c>
      <c r="P30" s="423">
        <v>10189</v>
      </c>
      <c r="Q30" s="423">
        <v>10287.73</v>
      </c>
      <c r="R30" s="423">
        <v>10188.530000000001</v>
      </c>
      <c r="S30" s="423">
        <v>10111.379999999999</v>
      </c>
      <c r="T30" s="423">
        <v>9888.3799999999992</v>
      </c>
      <c r="U30" s="423">
        <v>10135.379999999999</v>
      </c>
      <c r="V30" s="423">
        <v>9914.3799999999992</v>
      </c>
      <c r="W30" s="423">
        <v>10135.379999999999</v>
      </c>
      <c r="X30" s="423">
        <v>9914.3799999999992</v>
      </c>
      <c r="Z30" s="422" t="s">
        <v>51</v>
      </c>
      <c r="AA30" s="423">
        <v>10174.08</v>
      </c>
      <c r="AB30" s="423">
        <v>9949.08</v>
      </c>
      <c r="AC30" s="423">
        <v>10135.4</v>
      </c>
      <c r="AD30" s="423">
        <v>9940</v>
      </c>
      <c r="AE30" s="423">
        <v>10194.36</v>
      </c>
      <c r="AF30" s="423">
        <v>10085.51</v>
      </c>
      <c r="AG30" s="423">
        <v>10251.06</v>
      </c>
      <c r="AH30" s="423">
        <v>10137.709999999999</v>
      </c>
      <c r="AI30" s="423">
        <f>'3.5'!C29</f>
        <v>10230</v>
      </c>
      <c r="AJ30" s="423">
        <f>'3.5'!D29</f>
        <v>10120</v>
      </c>
    </row>
    <row r="31" spans="2:36" ht="17.25" customHeight="1">
      <c r="B31" s="424" t="s">
        <v>52</v>
      </c>
      <c r="C31" s="425">
        <v>12129</v>
      </c>
      <c r="D31" s="425">
        <v>11205</v>
      </c>
      <c r="E31" s="425">
        <v>13240</v>
      </c>
      <c r="F31" s="425">
        <v>12520</v>
      </c>
      <c r="G31" s="425">
        <v>13239</v>
      </c>
      <c r="H31" s="425">
        <v>12540</v>
      </c>
      <c r="I31" s="425">
        <v>13239</v>
      </c>
      <c r="J31" s="425">
        <v>12540</v>
      </c>
      <c r="K31" s="425">
        <v>13239</v>
      </c>
      <c r="L31" s="425">
        <v>12540</v>
      </c>
      <c r="N31" s="424" t="s">
        <v>52</v>
      </c>
      <c r="O31" s="425">
        <v>13239</v>
      </c>
      <c r="P31" s="425">
        <v>12535</v>
      </c>
      <c r="Q31" s="425">
        <v>13239</v>
      </c>
      <c r="R31" s="425">
        <v>12535</v>
      </c>
      <c r="S31" s="425">
        <v>12848.02</v>
      </c>
      <c r="T31" s="425">
        <v>12421.53</v>
      </c>
      <c r="U31" s="425">
        <v>12955.9</v>
      </c>
      <c r="V31" s="425">
        <v>12588.7</v>
      </c>
      <c r="W31" s="425">
        <v>12231.130000000001</v>
      </c>
      <c r="X31" s="425">
        <v>12025.62</v>
      </c>
      <c r="Z31" s="424" t="s">
        <v>52</v>
      </c>
      <c r="AA31" s="425">
        <v>13029.63</v>
      </c>
      <c r="AB31" s="425">
        <v>12726.62</v>
      </c>
      <c r="AC31" s="425">
        <v>13197.7</v>
      </c>
      <c r="AD31" s="425">
        <v>12908.9</v>
      </c>
      <c r="AE31" s="425">
        <v>13300.3</v>
      </c>
      <c r="AF31" s="425">
        <v>13059.97</v>
      </c>
      <c r="AG31" s="425">
        <v>14791.97</v>
      </c>
      <c r="AH31" s="425">
        <v>14533.44</v>
      </c>
      <c r="AI31" s="425">
        <f>'3.5'!C30</f>
        <v>15571.95</v>
      </c>
      <c r="AJ31" s="425">
        <f>'3.5'!D30</f>
        <v>15377.986999999999</v>
      </c>
    </row>
    <row r="32" spans="2:36" ht="17.25" customHeight="1">
      <c r="B32" s="422" t="s">
        <v>53</v>
      </c>
      <c r="C32" s="423">
        <v>5036</v>
      </c>
      <c r="D32" s="423">
        <v>5036</v>
      </c>
      <c r="E32" s="423">
        <v>5040</v>
      </c>
      <c r="F32" s="423">
        <v>5040</v>
      </c>
      <c r="G32" s="423">
        <v>5040</v>
      </c>
      <c r="H32" s="423">
        <v>5040</v>
      </c>
      <c r="I32" s="423">
        <v>5040</v>
      </c>
      <c r="J32" s="423">
        <v>5040</v>
      </c>
      <c r="K32" s="423">
        <v>5040</v>
      </c>
      <c r="L32" s="423">
        <v>5040</v>
      </c>
      <c r="N32" s="422" t="s">
        <v>53</v>
      </c>
      <c r="O32" s="423">
        <v>5040</v>
      </c>
      <c r="P32" s="423">
        <v>5040</v>
      </c>
      <c r="Q32" s="423">
        <v>5040</v>
      </c>
      <c r="R32" s="423">
        <v>5040</v>
      </c>
      <c r="S32" s="423">
        <v>10421</v>
      </c>
      <c r="T32" s="423">
        <v>10421</v>
      </c>
      <c r="U32" s="423">
        <v>10421</v>
      </c>
      <c r="V32" s="423">
        <v>10421</v>
      </c>
      <c r="W32" s="423">
        <v>10448</v>
      </c>
      <c r="X32" s="423">
        <v>10448</v>
      </c>
      <c r="Z32" s="422" t="s">
        <v>53</v>
      </c>
      <c r="AA32" s="423">
        <v>10949</v>
      </c>
      <c r="AB32" s="423">
        <v>10822</v>
      </c>
      <c r="AC32" s="423">
        <v>11180</v>
      </c>
      <c r="AD32" s="423">
        <v>11095</v>
      </c>
      <c r="AE32" s="423">
        <v>11432</v>
      </c>
      <c r="AF32" s="423">
        <v>11131</v>
      </c>
      <c r="AG32" s="423">
        <v>11432</v>
      </c>
      <c r="AH32" s="423">
        <v>11131</v>
      </c>
      <c r="AI32" s="423">
        <f>'3.5'!C31</f>
        <v>11432</v>
      </c>
      <c r="AJ32" s="423">
        <f>'3.5'!D31</f>
        <v>11131</v>
      </c>
    </row>
    <row r="33" spans="2:36" ht="17.25" customHeight="1">
      <c r="B33" s="424" t="s">
        <v>54</v>
      </c>
      <c r="C33" s="425">
        <v>13008</v>
      </c>
      <c r="D33" s="425">
        <v>12071</v>
      </c>
      <c r="E33" s="425">
        <v>10730</v>
      </c>
      <c r="F33" s="425">
        <v>10650</v>
      </c>
      <c r="G33" s="425">
        <v>10741.259999999998</v>
      </c>
      <c r="H33" s="425">
        <v>10650</v>
      </c>
      <c r="I33" s="425">
        <v>11598.54106</v>
      </c>
      <c r="J33" s="425">
        <v>11080</v>
      </c>
      <c r="K33" s="425">
        <v>11620.542000000001</v>
      </c>
      <c r="L33" s="425">
        <v>11100</v>
      </c>
      <c r="N33" s="424" t="s">
        <v>54</v>
      </c>
      <c r="O33" s="425">
        <v>11621</v>
      </c>
      <c r="P33" s="425">
        <v>11104</v>
      </c>
      <c r="Q33" s="425">
        <v>11620.54</v>
      </c>
      <c r="R33" s="425">
        <v>11104.25</v>
      </c>
      <c r="S33" s="425">
        <v>11620.54</v>
      </c>
      <c r="T33" s="425">
        <v>11104.25</v>
      </c>
      <c r="U33" s="425">
        <v>11700.24</v>
      </c>
      <c r="V33" s="425">
        <v>11530.42</v>
      </c>
      <c r="W33" s="425">
        <v>10986.24</v>
      </c>
      <c r="X33" s="425">
        <v>10947.91</v>
      </c>
      <c r="Z33" s="424" t="s">
        <v>54</v>
      </c>
      <c r="AA33" s="425">
        <v>11591.07</v>
      </c>
      <c r="AB33" s="425">
        <v>11521.81</v>
      </c>
      <c r="AC33" s="425">
        <v>11159</v>
      </c>
      <c r="AD33" s="425">
        <v>11159</v>
      </c>
      <c r="AE33" s="425">
        <v>11159</v>
      </c>
      <c r="AF33" s="425">
        <v>11159</v>
      </c>
      <c r="AG33" s="425">
        <v>4397</v>
      </c>
      <c r="AH33" s="425">
        <v>4397</v>
      </c>
      <c r="AI33" s="425">
        <f>'3.5'!C32</f>
        <v>9260</v>
      </c>
      <c r="AJ33" s="425">
        <f>'3.5'!D32</f>
        <v>8669</v>
      </c>
    </row>
    <row r="34" spans="2:36" ht="17.25" customHeight="1">
      <c r="B34" s="422" t="s">
        <v>55</v>
      </c>
      <c r="C34" s="423">
        <v>2691</v>
      </c>
      <c r="D34" s="423">
        <v>2021</v>
      </c>
      <c r="E34" s="423">
        <v>1940</v>
      </c>
      <c r="F34" s="423">
        <v>1880</v>
      </c>
      <c r="G34" s="423">
        <v>2072</v>
      </c>
      <c r="H34" s="423">
        <v>2010</v>
      </c>
      <c r="I34" s="423">
        <v>2194</v>
      </c>
      <c r="J34" s="423">
        <v>2194</v>
      </c>
      <c r="K34" s="423">
        <v>2194</v>
      </c>
      <c r="L34" s="423">
        <v>2194</v>
      </c>
      <c r="N34" s="422" t="s">
        <v>55</v>
      </c>
      <c r="O34" s="423">
        <v>2259</v>
      </c>
      <c r="P34" s="423">
        <v>2253</v>
      </c>
      <c r="Q34" s="423">
        <v>2267.65</v>
      </c>
      <c r="R34" s="423">
        <v>2255.34</v>
      </c>
      <c r="S34" s="423">
        <v>2359</v>
      </c>
      <c r="T34" s="423">
        <v>2350</v>
      </c>
      <c r="U34" s="423">
        <v>2340.6</v>
      </c>
      <c r="V34" s="423">
        <v>2314.31</v>
      </c>
      <c r="W34" s="423">
        <v>2281.25</v>
      </c>
      <c r="X34" s="423">
        <v>2261.4</v>
      </c>
      <c r="Z34" s="422" t="s">
        <v>55</v>
      </c>
      <c r="AA34" s="423">
        <v>2312.11</v>
      </c>
      <c r="AB34" s="423">
        <v>2302.52</v>
      </c>
      <c r="AC34" s="423">
        <v>2323.9</v>
      </c>
      <c r="AD34" s="423">
        <v>2316.1</v>
      </c>
      <c r="AE34" s="423">
        <v>2557.56</v>
      </c>
      <c r="AF34" s="423">
        <v>2537.02</v>
      </c>
      <c r="AG34" s="423">
        <v>2557.56</v>
      </c>
      <c r="AH34" s="423">
        <v>2537.02</v>
      </c>
      <c r="AI34" s="423">
        <f>'3.5'!C33</f>
        <v>2526</v>
      </c>
      <c r="AJ34" s="423">
        <f>'3.5'!D33</f>
        <v>2506</v>
      </c>
    </row>
    <row r="35" spans="2:36" ht="17.25" customHeight="1">
      <c r="B35" s="424" t="s">
        <v>56</v>
      </c>
      <c r="C35" s="425">
        <v>19370</v>
      </c>
      <c r="D35" s="425">
        <v>19370</v>
      </c>
      <c r="E35" s="425">
        <v>20450</v>
      </c>
      <c r="F35" s="425">
        <v>20310</v>
      </c>
      <c r="G35" s="425">
        <v>20454.72</v>
      </c>
      <c r="H35" s="425">
        <v>20310</v>
      </c>
      <c r="I35" s="425">
        <v>22771.700000000004</v>
      </c>
      <c r="J35" s="425">
        <v>22771.700000000004</v>
      </c>
      <c r="K35" s="425">
        <v>22771.700000000004</v>
      </c>
      <c r="L35" s="425">
        <v>22771.700000000004</v>
      </c>
      <c r="N35" s="424" t="s">
        <v>56</v>
      </c>
      <c r="O35" s="425">
        <v>22772</v>
      </c>
      <c r="P35" s="425">
        <v>22772</v>
      </c>
      <c r="Q35" s="425">
        <v>22771.7</v>
      </c>
      <c r="R35" s="425">
        <v>22771.7</v>
      </c>
      <c r="S35" s="425">
        <v>22404.32</v>
      </c>
      <c r="T35" s="425">
        <v>21958.44</v>
      </c>
      <c r="U35" s="425">
        <v>21795.32</v>
      </c>
      <c r="V35" s="425">
        <v>21348.15</v>
      </c>
      <c r="W35" s="425">
        <v>21795.32</v>
      </c>
      <c r="X35" s="425">
        <v>21350.95</v>
      </c>
      <c r="Z35" s="424" t="s">
        <v>56</v>
      </c>
      <c r="AA35" s="425">
        <v>22871</v>
      </c>
      <c r="AB35" s="425">
        <v>21982</v>
      </c>
      <c r="AC35" s="425">
        <v>22871</v>
      </c>
      <c r="AD35" s="425">
        <v>22152</v>
      </c>
      <c r="AE35" s="425">
        <v>23090</v>
      </c>
      <c r="AF35" s="425">
        <v>22413</v>
      </c>
      <c r="AG35" s="425">
        <v>23090</v>
      </c>
      <c r="AH35" s="425">
        <v>22533</v>
      </c>
      <c r="AI35" s="425">
        <f>'3.5'!C34</f>
        <v>22549.5</v>
      </c>
      <c r="AJ35" s="425">
        <f>'3.5'!D34</f>
        <v>22413</v>
      </c>
    </row>
    <row r="36" spans="2:36" ht="17.25" customHeight="1">
      <c r="B36" s="426" t="s">
        <v>57</v>
      </c>
      <c r="C36" s="427">
        <v>9390</v>
      </c>
      <c r="D36" s="427">
        <v>9220</v>
      </c>
      <c r="E36" s="427">
        <v>9480</v>
      </c>
      <c r="F36" s="427">
        <v>9480</v>
      </c>
      <c r="G36" s="427">
        <v>6879.3000000000011</v>
      </c>
      <c r="H36" s="427">
        <v>6879.3000000000011</v>
      </c>
      <c r="I36" s="427">
        <v>7359.9999999999991</v>
      </c>
      <c r="J36" s="427">
        <v>6340</v>
      </c>
      <c r="K36" s="427">
        <v>7360</v>
      </c>
      <c r="L36" s="427">
        <v>6890</v>
      </c>
      <c r="N36" s="426" t="s">
        <v>57</v>
      </c>
      <c r="O36" s="427">
        <v>7360</v>
      </c>
      <c r="P36" s="427">
        <v>6968</v>
      </c>
      <c r="Q36" s="427">
        <v>7360</v>
      </c>
      <c r="R36" s="427">
        <v>6968</v>
      </c>
      <c r="S36" s="427">
        <v>6593.24</v>
      </c>
      <c r="T36" s="427">
        <v>5920.07</v>
      </c>
      <c r="U36" s="427">
        <v>6593.24</v>
      </c>
      <c r="V36" s="427">
        <v>6118.74</v>
      </c>
      <c r="W36" s="427">
        <v>6887.18</v>
      </c>
      <c r="X36" s="427">
        <v>6289.52</v>
      </c>
      <c r="Z36" s="422" t="s">
        <v>57</v>
      </c>
      <c r="AA36" s="427">
        <v>6887.18</v>
      </c>
      <c r="AB36" s="427">
        <v>6308.65</v>
      </c>
      <c r="AC36" s="427">
        <v>6593</v>
      </c>
      <c r="AD36" s="427">
        <v>6154.9</v>
      </c>
      <c r="AE36" s="427">
        <v>6687.18</v>
      </c>
      <c r="AF36" s="427">
        <v>6356.12</v>
      </c>
      <c r="AG36" s="427">
        <v>6887.18</v>
      </c>
      <c r="AH36" s="427">
        <v>6519.2</v>
      </c>
      <c r="AI36" s="427">
        <f>'3.5'!C35</f>
        <v>6887.4</v>
      </c>
      <c r="AJ36" s="427">
        <f>'3.5'!D35</f>
        <v>6312.99</v>
      </c>
    </row>
    <row r="37" spans="2:36" ht="17.25" customHeight="1">
      <c r="B37" s="424" t="s">
        <v>58</v>
      </c>
      <c r="C37" s="425">
        <v>5909</v>
      </c>
      <c r="D37" s="425">
        <v>5689</v>
      </c>
      <c r="E37" s="425">
        <v>6230</v>
      </c>
      <c r="F37" s="425">
        <v>6060</v>
      </c>
      <c r="G37" s="425">
        <v>6229</v>
      </c>
      <c r="H37" s="425">
        <v>6070</v>
      </c>
      <c r="I37" s="425">
        <v>6336</v>
      </c>
      <c r="J37" s="425">
        <v>6190</v>
      </c>
      <c r="K37" s="425">
        <v>6382</v>
      </c>
      <c r="L37" s="425">
        <v>6230</v>
      </c>
      <c r="N37" s="424" t="s">
        <v>58</v>
      </c>
      <c r="O37" s="425">
        <v>6384</v>
      </c>
      <c r="P37" s="425">
        <v>6234</v>
      </c>
      <c r="Q37" s="425">
        <v>6384</v>
      </c>
      <c r="R37" s="425">
        <v>6234</v>
      </c>
      <c r="S37" s="425">
        <v>6461</v>
      </c>
      <c r="T37" s="425">
        <v>6315</v>
      </c>
      <c r="U37" s="425">
        <v>6349.74</v>
      </c>
      <c r="V37" s="425">
        <v>6242.64</v>
      </c>
      <c r="W37" s="425">
        <v>6401.54</v>
      </c>
      <c r="X37" s="425">
        <v>6319.04</v>
      </c>
      <c r="Z37" s="424" t="s">
        <v>58</v>
      </c>
      <c r="AA37" s="425">
        <v>6502.9000000000024</v>
      </c>
      <c r="AB37" s="425">
        <v>6423.2000000000025</v>
      </c>
      <c r="AC37" s="425">
        <v>6528.9</v>
      </c>
      <c r="AD37" s="425">
        <v>6489.8</v>
      </c>
      <c r="AE37" s="425">
        <v>6526.1</v>
      </c>
      <c r="AF37" s="425">
        <v>6479.8</v>
      </c>
      <c r="AG37" s="425">
        <v>6553.4</v>
      </c>
      <c r="AH37" s="425">
        <v>6498.2</v>
      </c>
      <c r="AI37" s="425">
        <f>'3.5'!C36</f>
        <v>6648.8</v>
      </c>
      <c r="AJ37" s="425">
        <f>'3.5'!D36</f>
        <v>6569.7</v>
      </c>
    </row>
    <row r="38" spans="2:36">
      <c r="B38" s="428" t="s">
        <v>204</v>
      </c>
      <c r="C38" s="429">
        <f t="shared" ref="C38:L38" si="0">SUM(C6:C37)</f>
        <v>312007</v>
      </c>
      <c r="D38" s="429">
        <f t="shared" si="0"/>
        <v>294400</v>
      </c>
      <c r="E38" s="429">
        <f t="shared" si="0"/>
        <v>315300</v>
      </c>
      <c r="F38" s="429">
        <f t="shared" si="0"/>
        <v>301950</v>
      </c>
      <c r="G38" s="429">
        <f t="shared" si="0"/>
        <v>314764.02349999995</v>
      </c>
      <c r="H38" s="429">
        <f t="shared" si="0"/>
        <v>297681.3</v>
      </c>
      <c r="I38" s="429">
        <f t="shared" si="0"/>
        <v>320681.78456000006</v>
      </c>
      <c r="J38" s="429">
        <f t="shared" si="0"/>
        <v>305863.7</v>
      </c>
      <c r="K38" s="429">
        <f t="shared" si="0"/>
        <v>322546.7856</v>
      </c>
      <c r="L38" s="429">
        <f t="shared" si="0"/>
        <v>309183.7</v>
      </c>
      <c r="N38" s="428" t="s">
        <v>204</v>
      </c>
      <c r="O38" s="429">
        <f t="shared" ref="O38:AB38" si="1">SUM(O6:O37)</f>
        <v>324467</v>
      </c>
      <c r="P38" s="429">
        <f t="shared" si="1"/>
        <v>311295</v>
      </c>
      <c r="Q38" s="429">
        <f t="shared" si="1"/>
        <v>325180.5</v>
      </c>
      <c r="R38" s="429">
        <f t="shared" si="1"/>
        <v>312253.49000000005</v>
      </c>
      <c r="S38" s="429">
        <f t="shared" si="1"/>
        <v>327617.64</v>
      </c>
      <c r="T38" s="429">
        <f t="shared" si="1"/>
        <v>315243.33999999997</v>
      </c>
      <c r="U38" s="429">
        <f t="shared" si="1"/>
        <v>328242.74</v>
      </c>
      <c r="V38" s="429">
        <f t="shared" si="1"/>
        <v>317394.74</v>
      </c>
      <c r="W38" s="429">
        <f t="shared" si="1"/>
        <v>328175.96099999995</v>
      </c>
      <c r="X38" s="429">
        <f t="shared" si="1"/>
        <v>318647.46500000003</v>
      </c>
      <c r="Z38" s="428" t="s">
        <v>204</v>
      </c>
      <c r="AA38" s="429">
        <f t="shared" si="1"/>
        <v>329304.52299999999</v>
      </c>
      <c r="AB38" s="429">
        <f t="shared" si="1"/>
        <v>320707.23392171395</v>
      </c>
      <c r="AC38" s="429">
        <f>SUM(AC6:AC37)</f>
        <v>329496.28000000009</v>
      </c>
      <c r="AD38" s="429">
        <f>SUM(AD6:AD37)</f>
        <v>321511.25692171388</v>
      </c>
      <c r="AE38" s="429">
        <v>329841.37</v>
      </c>
      <c r="AF38" s="429">
        <v>322971.31</v>
      </c>
      <c r="AG38" s="429">
        <f>SUM(AG6:AG37)</f>
        <v>329771.80000000005</v>
      </c>
      <c r="AH38" s="429">
        <f>SUM(AH6:AH37)</f>
        <v>323503.52999999997</v>
      </c>
      <c r="AI38" s="429">
        <f>SUM(AI6:AI37)</f>
        <v>337908.19878847251</v>
      </c>
      <c r="AJ38" s="429">
        <f>SUM(AJ6:AJ37)</f>
        <v>328367.3193816545</v>
      </c>
    </row>
    <row r="39" spans="2:36">
      <c r="B39" s="1244" t="s">
        <v>468</v>
      </c>
      <c r="C39" s="1244"/>
      <c r="D39" s="1244"/>
      <c r="E39" s="1244"/>
      <c r="F39" s="1244"/>
      <c r="G39" s="1244"/>
      <c r="H39" s="1244"/>
      <c r="I39" s="1244"/>
      <c r="J39" s="1244"/>
      <c r="K39" s="1244"/>
      <c r="L39" s="1244"/>
      <c r="M39" s="776"/>
      <c r="N39" s="1244" t="s">
        <v>468</v>
      </c>
      <c r="O39" s="1244"/>
      <c r="P39" s="1244"/>
      <c r="Q39" s="1244"/>
      <c r="R39" s="1244"/>
      <c r="S39" s="1244"/>
      <c r="T39" s="1244"/>
      <c r="U39" s="1244"/>
      <c r="V39" s="1244"/>
      <c r="W39" s="1244"/>
      <c r="X39" s="1244"/>
      <c r="Z39" s="1244" t="s">
        <v>468</v>
      </c>
      <c r="AA39" s="1244"/>
      <c r="AB39" s="1244"/>
      <c r="AC39" s="1244"/>
      <c r="AD39" s="1244"/>
      <c r="AE39" s="1244"/>
      <c r="AF39" s="1244"/>
      <c r="AG39" s="1244"/>
      <c r="AH39" s="1244"/>
      <c r="AI39" s="1244"/>
      <c r="AJ39" s="1244"/>
    </row>
    <row r="40" spans="2:36">
      <c r="B40" s="1245" t="s">
        <v>184</v>
      </c>
      <c r="C40" s="1245"/>
      <c r="D40" s="1245"/>
      <c r="E40" s="1245"/>
      <c r="F40" s="1245"/>
      <c r="G40" s="1245"/>
      <c r="H40" s="1245"/>
      <c r="I40" s="1245"/>
      <c r="J40" s="1245"/>
      <c r="K40" s="1245"/>
      <c r="L40" s="1245"/>
      <c r="M40" s="777"/>
      <c r="N40" s="1245" t="s">
        <v>184</v>
      </c>
      <c r="O40" s="1245"/>
      <c r="P40" s="1245"/>
      <c r="Q40" s="1245"/>
      <c r="R40" s="1245"/>
      <c r="S40" s="1245"/>
      <c r="T40" s="1245"/>
      <c r="U40" s="1245"/>
      <c r="V40" s="1245"/>
      <c r="W40" s="1245"/>
      <c r="X40" s="1245"/>
      <c r="Z40" s="1245" t="s">
        <v>184</v>
      </c>
      <c r="AA40" s="1245"/>
      <c r="AB40" s="1245"/>
      <c r="AC40" s="1245"/>
      <c r="AD40" s="1245"/>
      <c r="AE40" s="1245"/>
      <c r="AF40" s="1245"/>
      <c r="AG40" s="1245"/>
      <c r="AH40" s="1245"/>
      <c r="AI40" s="1245"/>
      <c r="AJ40" s="1245"/>
    </row>
  </sheetData>
  <sheetProtection algorithmName="SHA-512" hashValue="LIG1KIDgYbhjqU4E5c6HJUzMItPMT3v1vsNJ43oFcMsBC+9E9gEkS2u2YK+Vin1X/ctyPHSQRn5g37IgqjiOAg==" saltValue="0DmwU/Xcn+zZ+5G9Egez3g==" spinCount="100000" sheet="1" objects="1" scenarios="1"/>
  <mergeCells count="27">
    <mergeCell ref="B39:L39"/>
    <mergeCell ref="B40:L40"/>
    <mergeCell ref="N39:X39"/>
    <mergeCell ref="N40:X40"/>
    <mergeCell ref="Z39:AJ39"/>
    <mergeCell ref="Z40:AJ40"/>
    <mergeCell ref="B2:L2"/>
    <mergeCell ref="N2:X2"/>
    <mergeCell ref="Z2:AJ2"/>
    <mergeCell ref="B4:B5"/>
    <mergeCell ref="C4:D4"/>
    <mergeCell ref="E4:F4"/>
    <mergeCell ref="G4:H4"/>
    <mergeCell ref="I4:J4"/>
    <mergeCell ref="K4:L4"/>
    <mergeCell ref="N4:N5"/>
    <mergeCell ref="AI4:AJ4"/>
    <mergeCell ref="O4:P4"/>
    <mergeCell ref="Q4:R4"/>
    <mergeCell ref="S4:T4"/>
    <mergeCell ref="U4:V4"/>
    <mergeCell ref="W4:X4"/>
    <mergeCell ref="Z4:Z5"/>
    <mergeCell ref="AA4:AB4"/>
    <mergeCell ref="AC4:AD4"/>
    <mergeCell ref="AE4:AF4"/>
    <mergeCell ref="AG4:AH4"/>
  </mergeCells>
  <conditionalFormatting sqref="E6:E37 L6:L37 X6:X37">
    <cfRule type="expression" dxfId="108" priority="61" stopIfTrue="1">
      <formula>ABS(E6/C6-1)&gt;0.2</formula>
    </cfRule>
    <cfRule type="expression" dxfId="107" priority="62" stopIfTrue="1">
      <formula>ABS(E6/C6-1)&gt;0.1</formula>
    </cfRule>
  </conditionalFormatting>
  <conditionalFormatting sqref="G6:G37">
    <cfRule type="expression" dxfId="106" priority="59" stopIfTrue="1">
      <formula>ABS(G6/E6-1)&gt;0.2</formula>
    </cfRule>
    <cfRule type="expression" dxfId="105" priority="60" stopIfTrue="1">
      <formula>ABS(G6/E6-1)&gt;0.1</formula>
    </cfRule>
  </conditionalFormatting>
  <conditionalFormatting sqref="I6:I37">
    <cfRule type="expression" dxfId="104" priority="57" stopIfTrue="1">
      <formula>ABS(I6/G6-1)&gt;0.2</formula>
    </cfRule>
    <cfRule type="expression" dxfId="103" priority="58" stopIfTrue="1">
      <formula>ABS(I6/G6-1)&gt;0.1</formula>
    </cfRule>
  </conditionalFormatting>
  <conditionalFormatting sqref="K6:K37">
    <cfRule type="expression" dxfId="102" priority="55" stopIfTrue="1">
      <formula>ABS(K6/I6-1)&gt;0.2</formula>
    </cfRule>
    <cfRule type="expression" dxfId="101" priority="56" stopIfTrue="1">
      <formula>ABS(K6/I6-1)&gt;0.1</formula>
    </cfRule>
  </conditionalFormatting>
  <conditionalFormatting sqref="O6:P37">
    <cfRule type="expression" dxfId="100" priority="53" stopIfTrue="1">
      <formula>ABS(O6/K6-1)&gt;0.2</formula>
    </cfRule>
    <cfRule type="expression" dxfId="99" priority="54" stopIfTrue="1">
      <formula>ABS(O6/K6-1)&gt;0.1</formula>
    </cfRule>
  </conditionalFormatting>
  <conditionalFormatting sqref="F6:F37">
    <cfRule type="expression" dxfId="98" priority="51" stopIfTrue="1">
      <formula>ABS(F6/D6-1)&gt;0.2</formula>
    </cfRule>
    <cfRule type="expression" dxfId="97" priority="52" stopIfTrue="1">
      <formula>ABS(F6/D6-1)&gt;0.1</formula>
    </cfRule>
  </conditionalFormatting>
  <conditionalFormatting sqref="H6:H37">
    <cfRule type="expression" dxfId="96" priority="49" stopIfTrue="1">
      <formula>ABS(H6/F6-1)&gt;0.2</formula>
    </cfRule>
    <cfRule type="expression" dxfId="95" priority="50" stopIfTrue="1">
      <formula>ABS(H6/F6-1)&gt;0.1</formula>
    </cfRule>
  </conditionalFormatting>
  <conditionalFormatting sqref="J6:J37">
    <cfRule type="expression" dxfId="94" priority="47" stopIfTrue="1">
      <formula>ABS(J6/H6-1)&gt;0.2</formula>
    </cfRule>
    <cfRule type="expression" dxfId="93" priority="48" stopIfTrue="1">
      <formula>ABS(J6/H6-1)&gt;0.1</formula>
    </cfRule>
  </conditionalFormatting>
  <conditionalFormatting sqref="Q6:Q37">
    <cfRule type="expression" dxfId="92" priority="45" stopIfTrue="1">
      <formula>ABS(Q6/O6-1)&gt;0.2</formula>
    </cfRule>
    <cfRule type="expression" dxfId="91" priority="46" stopIfTrue="1">
      <formula>ABS(Q6/O6-1)&gt;0.1</formula>
    </cfRule>
  </conditionalFormatting>
  <conditionalFormatting sqref="R6:R37">
    <cfRule type="expression" dxfId="90" priority="43" stopIfTrue="1">
      <formula>ABS(R6/P6-1)&gt;0.2</formula>
    </cfRule>
    <cfRule type="expression" dxfId="89" priority="44" stopIfTrue="1">
      <formula>ABS(R6/P6-1)&gt;0.1</formula>
    </cfRule>
  </conditionalFormatting>
  <conditionalFormatting sqref="AA38:AB38 O38:X38">
    <cfRule type="expression" dxfId="88" priority="40" stopIfTrue="1">
      <formula>IF($G$6/$E$6&gt;1.2,1,0)</formula>
    </cfRule>
  </conditionalFormatting>
  <conditionalFormatting sqref="AA38:AB38 O38:X38">
    <cfRule type="expression" dxfId="87" priority="34" stopIfTrue="1">
      <formula>O38/#REF!&lt;0.8</formula>
    </cfRule>
    <cfRule type="expression" dxfId="86" priority="35" stopIfTrue="1">
      <formula>O38/#REF!&lt;0.9</formula>
    </cfRule>
    <cfRule type="expression" dxfId="85" priority="36" stopIfTrue="1">
      <formula>O38/#REF!&gt;1.2</formula>
    </cfRule>
    <cfRule type="expression" dxfId="84" priority="37" stopIfTrue="1">
      <formula>O38/#REF!&gt;1.1</formula>
    </cfRule>
  </conditionalFormatting>
  <conditionalFormatting sqref="AA38:AB38 O38:X38">
    <cfRule type="expression" dxfId="83" priority="38" stopIfTrue="1">
      <formula>O38/#REF!&lt;0.8</formula>
    </cfRule>
    <cfRule type="expression" dxfId="82" priority="39" stopIfTrue="1">
      <formula>O38/#REF!&gt;1.2</formula>
    </cfRule>
  </conditionalFormatting>
  <conditionalFormatting sqref="AI38:AJ38">
    <cfRule type="expression" dxfId="81" priority="28" stopIfTrue="1">
      <formula>AI38/#REF!&lt;0.8</formula>
    </cfRule>
    <cfRule type="expression" dxfId="80" priority="29" stopIfTrue="1">
      <formula>AI38/#REF!&lt;0.9</formula>
    </cfRule>
    <cfRule type="expression" dxfId="79" priority="30" stopIfTrue="1">
      <formula>AI38/#REF!&gt;1.2</formula>
    </cfRule>
    <cfRule type="expression" dxfId="78" priority="31" stopIfTrue="1">
      <formula>AI38/#REF!&gt;1.1</formula>
    </cfRule>
  </conditionalFormatting>
  <conditionalFormatting sqref="AI38:AJ38">
    <cfRule type="expression" dxfId="77" priority="32" stopIfTrue="1">
      <formula>AI38/#REF!&lt;0.8</formula>
    </cfRule>
    <cfRule type="expression" dxfId="76" priority="33" stopIfTrue="1">
      <formula>AI38/#REF!&gt;1.2</formula>
    </cfRule>
  </conditionalFormatting>
  <conditionalFormatting sqref="AI38:AJ38">
    <cfRule type="expression" dxfId="75" priority="27" stopIfTrue="1">
      <formula>IF($G$6/$E$6&gt;1.2,1,0)</formula>
    </cfRule>
  </conditionalFormatting>
  <conditionalFormatting sqref="AC38:AH38">
    <cfRule type="expression" dxfId="74" priority="21" stopIfTrue="1">
      <formula>AC38/#REF!&lt;0.8</formula>
    </cfRule>
    <cfRule type="expression" dxfId="73" priority="22" stopIfTrue="1">
      <formula>AC38/#REF!&lt;0.9</formula>
    </cfRule>
    <cfRule type="expression" dxfId="72" priority="23" stopIfTrue="1">
      <formula>AC38/#REF!&gt;1.2</formula>
    </cfRule>
    <cfRule type="expression" dxfId="71" priority="24" stopIfTrue="1">
      <formula>AC38/#REF!&gt;1.1</formula>
    </cfRule>
  </conditionalFormatting>
  <conditionalFormatting sqref="AC38:AH38">
    <cfRule type="expression" dxfId="70" priority="25" stopIfTrue="1">
      <formula>AC38/#REF!&lt;0.8</formula>
    </cfRule>
    <cfRule type="expression" dxfId="69" priority="26" stopIfTrue="1">
      <formula>AC38/#REF!&gt;1.2</formula>
    </cfRule>
  </conditionalFormatting>
  <conditionalFormatting sqref="AC38:AH38">
    <cfRule type="expression" dxfId="68" priority="20" stopIfTrue="1">
      <formula>IF($G$6/$E$6&gt;1.2,1,0)</formula>
    </cfRule>
  </conditionalFormatting>
  <conditionalFormatting sqref="S6:T37">
    <cfRule type="expression" dxfId="67" priority="41" stopIfTrue="1">
      <formula>ABS(S6/U6-1)&gt;0.2</formula>
    </cfRule>
    <cfRule type="expression" dxfId="66" priority="42" stopIfTrue="1">
      <formula>ABS(S6/U6-1)&gt;0.1</formula>
    </cfRule>
  </conditionalFormatting>
  <conditionalFormatting sqref="V6:V37">
    <cfRule type="expression" dxfId="65" priority="18" stopIfTrue="1">
      <formula>ABS(V6/T6-1)&gt;0.2</formula>
    </cfRule>
    <cfRule type="expression" dxfId="64" priority="19" stopIfTrue="1">
      <formula>ABS(V6/T6-1)&gt;0.1</formula>
    </cfRule>
  </conditionalFormatting>
  <conditionalFormatting sqref="U6:U37">
    <cfRule type="expression" dxfId="63" priority="16" stopIfTrue="1">
      <formula>ABS(U6/S6-1)&gt;0.2</formula>
    </cfRule>
    <cfRule type="expression" dxfId="62" priority="17" stopIfTrue="1">
      <formula>ABS(U6/S6-1)&gt;0.1</formula>
    </cfRule>
  </conditionalFormatting>
  <conditionalFormatting sqref="AD6:AD37 AF6:AF37 AH6:AH37">
    <cfRule type="expression" dxfId="61" priority="14" stopIfTrue="1">
      <formula>ABS(AD6/AB6-1)&gt;0.2</formula>
    </cfRule>
    <cfRule type="expression" dxfId="60" priority="15" stopIfTrue="1">
      <formula>ABS(AD6/AB6-1)&gt;0.1</formula>
    </cfRule>
  </conditionalFormatting>
  <conditionalFormatting sqref="W6:W37 AC6:AC37 AE6:AE37 AG6:AG37">
    <cfRule type="expression" dxfId="59" priority="12" stopIfTrue="1">
      <formula>ABS(W6/U6-1)&gt;0.2</formula>
    </cfRule>
    <cfRule type="expression" dxfId="58" priority="13" stopIfTrue="1">
      <formula>ABS(W6/U6-1)&gt;0.1</formula>
    </cfRule>
  </conditionalFormatting>
  <conditionalFormatting sqref="AA6:AB37">
    <cfRule type="expression" dxfId="57" priority="63" stopIfTrue="1">
      <formula>ABS(AA6/W6-1)&gt;0.2</formula>
    </cfRule>
    <cfRule type="expression" dxfId="56" priority="64" stopIfTrue="1">
      <formula>ABS(AA6/W6-1)&gt;0.1</formula>
    </cfRule>
  </conditionalFormatting>
  <conditionalFormatting sqref="C38:L38">
    <cfRule type="expression" dxfId="55" priority="11" stopIfTrue="1">
      <formula>IF($G$6/$E$6&gt;1.2,1,0)</formula>
    </cfRule>
  </conditionalFormatting>
  <conditionalFormatting sqref="C38:L38">
    <cfRule type="expression" dxfId="54" priority="5" stopIfTrue="1">
      <formula>C38/#REF!&lt;0.8</formula>
    </cfRule>
    <cfRule type="expression" dxfId="53" priority="6" stopIfTrue="1">
      <formula>C38/#REF!&lt;0.9</formula>
    </cfRule>
    <cfRule type="expression" dxfId="52" priority="7" stopIfTrue="1">
      <formula>C38/#REF!&gt;1.2</formula>
    </cfRule>
    <cfRule type="expression" dxfId="51" priority="8" stopIfTrue="1">
      <formula>C38/#REF!&gt;1.1</formula>
    </cfRule>
  </conditionalFormatting>
  <conditionalFormatting sqref="C38:L38">
    <cfRule type="expression" dxfId="50" priority="9" stopIfTrue="1">
      <formula>C38/#REF!&lt;0.8</formula>
    </cfRule>
    <cfRule type="expression" dxfId="49" priority="10" stopIfTrue="1">
      <formula>C38/#REF!&gt;1.2</formula>
    </cfRule>
  </conditionalFormatting>
  <conditionalFormatting sqref="AJ6:AJ37">
    <cfRule type="expression" dxfId="48" priority="3" stopIfTrue="1">
      <formula>ABS(AJ6/AH6-1)&gt;0.2</formula>
    </cfRule>
    <cfRule type="expression" dxfId="47" priority="4" stopIfTrue="1">
      <formula>ABS(AJ6/AH6-1)&gt;0.1</formula>
    </cfRule>
  </conditionalFormatting>
  <conditionalFormatting sqref="AI6:AI37">
    <cfRule type="expression" dxfId="46" priority="1" stopIfTrue="1">
      <formula>ABS(AI6/AG6-1)&gt;0.2</formula>
    </cfRule>
    <cfRule type="expression" dxfId="45" priority="2" stopIfTrue="1">
      <formula>ABS(AI6/AG6-1)&gt;0.1</formula>
    </cfRule>
  </conditionalFormatting>
  <pageMargins left="0.70866141732283472" right="0.70866141732283472" top="0.74803149606299213" bottom="0.74803149606299213" header="0.31496062992125984" footer="0.31496062992125984"/>
  <pageSetup paperSize="125" scale="70" fitToWidth="3" orientation="landscape" horizontalDpi="1200" verticalDpi="1200" r:id="rId1"/>
  <colBreaks count="2" manualBreakCount="2">
    <brk id="13" max="1048575" man="1"/>
    <brk id="25" max="1048575" man="1"/>
  </colBreak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1:E40"/>
  <sheetViews>
    <sheetView showZeros="0" zoomScale="90" zoomScaleNormal="90" workbookViewId="0"/>
  </sheetViews>
  <sheetFormatPr baseColWidth="10" defaultRowHeight="12.75"/>
  <cols>
    <col min="1" max="1" width="1.5703125" style="23" customWidth="1"/>
    <col min="2" max="2" width="36.7109375" style="23" customWidth="1"/>
    <col min="3" max="5" width="18.7109375" style="23" customWidth="1"/>
    <col min="6" max="6" width="1.7109375" style="23" customWidth="1"/>
    <col min="7" max="16384" width="11.42578125" style="23"/>
  </cols>
  <sheetData>
    <row r="1" spans="2:5" s="22" customFormat="1" ht="16.5" thickBot="1">
      <c r="B1" s="20"/>
      <c r="C1" s="21"/>
      <c r="D1" s="21"/>
      <c r="E1" s="21"/>
    </row>
    <row r="2" spans="2:5" ht="33" customHeight="1">
      <c r="B2" s="1246" t="s">
        <v>555</v>
      </c>
      <c r="C2" s="1247"/>
      <c r="D2" s="1247"/>
      <c r="E2" s="1248"/>
    </row>
    <row r="3" spans="2:5" ht="18" customHeight="1">
      <c r="B3" s="1243" t="s">
        <v>227</v>
      </c>
      <c r="C3" s="1243" t="s">
        <v>228</v>
      </c>
      <c r="D3" s="1243"/>
      <c r="E3" s="1243" t="s">
        <v>4</v>
      </c>
    </row>
    <row r="4" spans="2:5" ht="18" customHeight="1">
      <c r="B4" s="1243"/>
      <c r="C4" s="431" t="s">
        <v>229</v>
      </c>
      <c r="D4" s="431" t="s">
        <v>230</v>
      </c>
      <c r="E4" s="1243"/>
    </row>
    <row r="5" spans="2:5" ht="20.100000000000001" customHeight="1">
      <c r="B5" s="432" t="s">
        <v>231</v>
      </c>
      <c r="C5" s="433">
        <v>7224</v>
      </c>
      <c r="D5" s="433">
        <v>919</v>
      </c>
      <c r="E5" s="433">
        <v>8143</v>
      </c>
    </row>
    <row r="6" spans="2:5" ht="20.100000000000001" customHeight="1">
      <c r="B6" s="434" t="s">
        <v>232</v>
      </c>
      <c r="C6" s="435">
        <v>113</v>
      </c>
      <c r="D6" s="435">
        <v>303</v>
      </c>
      <c r="E6" s="435">
        <v>416</v>
      </c>
    </row>
    <row r="7" spans="2:5" ht="20.100000000000001" customHeight="1">
      <c r="B7" s="432" t="s">
        <v>233</v>
      </c>
      <c r="C7" s="433">
        <v>19382</v>
      </c>
      <c r="D7" s="433">
        <v>10095</v>
      </c>
      <c r="E7" s="433">
        <v>29477</v>
      </c>
    </row>
    <row r="8" spans="2:5" ht="20.100000000000001" customHeight="1">
      <c r="B8" s="434" t="s">
        <v>234</v>
      </c>
      <c r="C8" s="435">
        <v>7.99</v>
      </c>
      <c r="D8" s="435">
        <v>1.92</v>
      </c>
      <c r="E8" s="435">
        <v>9.91</v>
      </c>
    </row>
    <row r="9" spans="2:5" ht="20.100000000000001" customHeight="1">
      <c r="B9" s="432" t="s">
        <v>235</v>
      </c>
      <c r="C9" s="433">
        <v>34.57</v>
      </c>
      <c r="D9" s="433">
        <v>10.78</v>
      </c>
      <c r="E9" s="433">
        <v>45.35</v>
      </c>
    </row>
    <row r="10" spans="2:5" ht="20.100000000000001" customHeight="1">
      <c r="B10" s="434" t="s">
        <v>236</v>
      </c>
      <c r="C10" s="435">
        <v>58961</v>
      </c>
      <c r="D10" s="435">
        <v>12558</v>
      </c>
      <c r="E10" s="435">
        <v>71519</v>
      </c>
    </row>
    <row r="11" spans="2:5" ht="20.100000000000001" customHeight="1">
      <c r="B11" s="432" t="s">
        <v>237</v>
      </c>
      <c r="C11" s="433">
        <v>872459</v>
      </c>
      <c r="D11" s="433">
        <v>155520</v>
      </c>
      <c r="E11" s="433">
        <v>1027979</v>
      </c>
    </row>
    <row r="12" spans="2:5" ht="20.100000000000001" customHeight="1">
      <c r="B12" s="434" t="s">
        <v>238</v>
      </c>
      <c r="C12" s="435">
        <v>90</v>
      </c>
      <c r="D12" s="435">
        <v>28</v>
      </c>
      <c r="E12" s="435">
        <v>118</v>
      </c>
    </row>
    <row r="13" spans="2:5" ht="20.100000000000001" customHeight="1">
      <c r="B13" s="432" t="s">
        <v>239</v>
      </c>
      <c r="C13" s="433">
        <v>351</v>
      </c>
      <c r="D13" s="433">
        <v>96</v>
      </c>
      <c r="E13" s="433">
        <v>447</v>
      </c>
    </row>
    <row r="14" spans="2:5" ht="36" customHeight="1">
      <c r="B14" s="1249" t="s">
        <v>240</v>
      </c>
      <c r="C14" s="1250"/>
      <c r="D14" s="1250"/>
      <c r="E14" s="1250"/>
    </row>
    <row r="15" spans="2:5">
      <c r="B15" s="29"/>
      <c r="C15" s="29"/>
      <c r="D15" s="29"/>
      <c r="E15" s="29"/>
    </row>
    <row r="22" spans="2:2">
      <c r="B22" s="41"/>
    </row>
    <row r="25" spans="2:2">
      <c r="B25" s="31"/>
    </row>
    <row r="33" spans="2:2">
      <c r="B33" s="31"/>
    </row>
    <row r="40" spans="2:2">
      <c r="B40" s="32"/>
    </row>
  </sheetData>
  <sheetProtection algorithmName="SHA-512" hashValue="M0RUVQu4ZvjZGrUkb83mi6JnE3GAIuigsQJLmGBNGIaTsqK+Nhin6iPEzH78sXetz7rpeW1o7g65tCV7FGUFeQ==" saltValue="qUNqwIFclBcMtGupJaWYMA==" spinCount="100000" sheet="1" objects="1" scenarios="1"/>
  <mergeCells count="5">
    <mergeCell ref="B2:E2"/>
    <mergeCell ref="B3:B4"/>
    <mergeCell ref="C3:D3"/>
    <mergeCell ref="E3:E4"/>
    <mergeCell ref="B14:E14"/>
  </mergeCells>
  <printOptions horizontalCentered="1"/>
  <pageMargins left="0.19685039370078741" right="0.19685039370078741" top="0.59055118110236227" bottom="0.59055118110236227" header="0.39370078740157483" footer="0.39370078740157483"/>
  <pageSetup paperSize="125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2:J18"/>
  <sheetViews>
    <sheetView zoomScale="115" zoomScaleNormal="115" workbookViewId="0"/>
  </sheetViews>
  <sheetFormatPr baseColWidth="10" defaultRowHeight="15"/>
  <cols>
    <col min="1" max="1" width="2.7109375" customWidth="1"/>
    <col min="4" max="4" width="12.85546875" customWidth="1"/>
  </cols>
  <sheetData>
    <row r="2" spans="2:10" ht="30.75" customHeight="1">
      <c r="B2" s="1251" t="s">
        <v>556</v>
      </c>
      <c r="C2" s="1251"/>
      <c r="D2" s="1251"/>
      <c r="E2" s="1251"/>
      <c r="F2" s="1251"/>
      <c r="G2" s="1251"/>
      <c r="H2" s="1251"/>
      <c r="I2" s="1251"/>
      <c r="J2" s="1251"/>
    </row>
    <row r="3" spans="2:10" ht="60">
      <c r="B3" s="1252" t="s">
        <v>241</v>
      </c>
      <c r="C3" s="1252"/>
      <c r="D3" s="645" t="s">
        <v>242</v>
      </c>
      <c r="E3" s="645" t="s">
        <v>243</v>
      </c>
      <c r="F3" s="645" t="s">
        <v>244</v>
      </c>
      <c r="G3" s="645" t="s">
        <v>245</v>
      </c>
      <c r="H3" s="645" t="s">
        <v>246</v>
      </c>
      <c r="I3" s="645" t="s">
        <v>247</v>
      </c>
      <c r="J3" s="645" t="s">
        <v>248</v>
      </c>
    </row>
    <row r="4" spans="2:10" ht="19.5" customHeight="1">
      <c r="B4" s="1253" t="s">
        <v>249</v>
      </c>
      <c r="C4" s="436">
        <v>2002</v>
      </c>
      <c r="D4" s="437">
        <v>6831630</v>
      </c>
      <c r="E4" s="438">
        <v>31473</v>
      </c>
      <c r="F4" s="439"/>
      <c r="G4" s="438">
        <v>7889</v>
      </c>
      <c r="H4" s="437">
        <v>80494</v>
      </c>
      <c r="I4" s="438">
        <v>5374980</v>
      </c>
      <c r="J4" s="437">
        <v>21659</v>
      </c>
    </row>
    <row r="5" spans="2:10" ht="19.5" customHeight="1">
      <c r="B5" s="1253"/>
      <c r="C5" s="436">
        <v>2003</v>
      </c>
      <c r="D5" s="437">
        <v>6191011</v>
      </c>
      <c r="E5" s="438">
        <v>27704</v>
      </c>
      <c r="F5" s="439"/>
      <c r="G5" s="438">
        <v>20020</v>
      </c>
      <c r="H5" s="437">
        <v>102754</v>
      </c>
      <c r="I5" s="438">
        <v>4823611</v>
      </c>
      <c r="J5" s="437">
        <v>36057</v>
      </c>
    </row>
    <row r="6" spans="2:10" ht="19.5" customHeight="1">
      <c r="B6" s="1253"/>
      <c r="C6" s="436">
        <v>2004</v>
      </c>
      <c r="D6" s="437">
        <v>5951869</v>
      </c>
      <c r="E6" s="438">
        <v>22321</v>
      </c>
      <c r="F6" s="439"/>
      <c r="G6" s="438">
        <v>25952</v>
      </c>
      <c r="H6" s="437">
        <v>109444</v>
      </c>
      <c r="I6" s="438">
        <v>4778135</v>
      </c>
      <c r="J6" s="437">
        <v>39947</v>
      </c>
    </row>
    <row r="7" spans="2:10" ht="19.5" customHeight="1">
      <c r="B7" s="1253"/>
      <c r="C7" s="436">
        <v>2005</v>
      </c>
      <c r="D7" s="437">
        <v>5912952</v>
      </c>
      <c r="E7" s="438">
        <v>19441</v>
      </c>
      <c r="F7" s="439"/>
      <c r="G7" s="438">
        <v>31790</v>
      </c>
      <c r="H7" s="437">
        <v>109536</v>
      </c>
      <c r="I7" s="438">
        <v>4765567</v>
      </c>
      <c r="J7" s="437">
        <v>40599</v>
      </c>
    </row>
    <row r="8" spans="2:10" ht="19.5" customHeight="1">
      <c r="B8" s="1253"/>
      <c r="C8" s="436">
        <v>2006</v>
      </c>
      <c r="D8" s="437">
        <v>5765081</v>
      </c>
      <c r="E8" s="438">
        <v>16483</v>
      </c>
      <c r="F8" s="439"/>
      <c r="G8" s="438">
        <v>37012</v>
      </c>
      <c r="H8" s="437">
        <v>115014</v>
      </c>
      <c r="I8" s="438">
        <v>4716011</v>
      </c>
      <c r="J8" s="437">
        <v>37987</v>
      </c>
    </row>
    <row r="9" spans="2:10" ht="19.5" customHeight="1">
      <c r="B9" s="1253"/>
      <c r="C9" s="436">
        <v>2007</v>
      </c>
      <c r="D9" s="437">
        <v>5533670</v>
      </c>
      <c r="E9" s="438">
        <v>14799</v>
      </c>
      <c r="F9" s="439"/>
      <c r="G9" s="438">
        <v>44076</v>
      </c>
      <c r="H9" s="437">
        <v>122956</v>
      </c>
      <c r="I9" s="438">
        <v>4616080</v>
      </c>
      <c r="J9" s="437">
        <v>36121</v>
      </c>
    </row>
    <row r="10" spans="2:10" ht="19.5" customHeight="1">
      <c r="B10" s="1253"/>
      <c r="C10" s="436">
        <v>2008</v>
      </c>
      <c r="D10" s="437">
        <v>5500546</v>
      </c>
      <c r="E10" s="438">
        <v>12885</v>
      </c>
      <c r="F10" s="439"/>
      <c r="G10" s="438">
        <v>44199</v>
      </c>
      <c r="H10" s="437">
        <v>120986</v>
      </c>
      <c r="I10" s="438">
        <v>4645091</v>
      </c>
      <c r="J10" s="437">
        <v>35887</v>
      </c>
    </row>
    <row r="11" spans="2:10" ht="19.5" customHeight="1">
      <c r="B11" s="1253"/>
      <c r="C11" s="436">
        <v>2009</v>
      </c>
      <c r="D11" s="437">
        <v>5564841</v>
      </c>
      <c r="E11" s="438">
        <v>13136</v>
      </c>
      <c r="F11" s="439">
        <v>0</v>
      </c>
      <c r="G11" s="438">
        <v>46174</v>
      </c>
      <c r="H11" s="437">
        <v>139143</v>
      </c>
      <c r="I11" s="438">
        <v>4715783</v>
      </c>
      <c r="J11" s="437">
        <v>38555</v>
      </c>
    </row>
    <row r="12" spans="2:10" ht="19.5" customHeight="1">
      <c r="B12" s="1253"/>
      <c r="C12" s="436">
        <v>2010</v>
      </c>
      <c r="D12" s="437">
        <v>5705412</v>
      </c>
      <c r="E12" s="438">
        <v>11378</v>
      </c>
      <c r="F12" s="439">
        <v>0</v>
      </c>
      <c r="G12" s="438">
        <v>44757</v>
      </c>
      <c r="H12" s="437">
        <v>120414</v>
      </c>
      <c r="I12" s="438">
        <v>4923459</v>
      </c>
      <c r="J12" s="437">
        <v>40903</v>
      </c>
    </row>
    <row r="13" spans="2:10" ht="19.5" customHeight="1">
      <c r="B13" s="1253"/>
      <c r="C13" s="436" t="s">
        <v>250</v>
      </c>
      <c r="D13" s="437">
        <v>6025664</v>
      </c>
      <c r="E13" s="438">
        <v>9975</v>
      </c>
      <c r="F13" s="437">
        <v>1</v>
      </c>
      <c r="G13" s="438">
        <v>48055</v>
      </c>
      <c r="H13" s="437">
        <v>122345</v>
      </c>
      <c r="I13" s="438">
        <v>5283896</v>
      </c>
      <c r="J13" s="437">
        <v>44467</v>
      </c>
    </row>
    <row r="14" spans="2:10" ht="19.5" customHeight="1" thickBot="1">
      <c r="B14" s="1254"/>
      <c r="C14" s="436">
        <v>2012</v>
      </c>
      <c r="D14" s="437">
        <v>6045506</v>
      </c>
      <c r="E14" s="438">
        <v>8181</v>
      </c>
      <c r="F14" s="437">
        <v>2</v>
      </c>
      <c r="G14" s="438">
        <v>54147</v>
      </c>
      <c r="H14" s="437">
        <v>128434</v>
      </c>
      <c r="I14" s="438">
        <v>5345173</v>
      </c>
      <c r="J14" s="437">
        <v>47165</v>
      </c>
    </row>
    <row r="15" spans="2:10" ht="19.5" customHeight="1" thickBot="1">
      <c r="B15" s="633"/>
      <c r="C15" s="634">
        <v>2013</v>
      </c>
      <c r="D15" s="440">
        <v>5902354</v>
      </c>
      <c r="E15" s="441">
        <v>7164</v>
      </c>
      <c r="F15" s="442">
        <v>187</v>
      </c>
      <c r="G15" s="441">
        <v>53134</v>
      </c>
      <c r="H15" s="442">
        <v>84866</v>
      </c>
      <c r="I15" s="441">
        <v>5296143</v>
      </c>
      <c r="J15" s="442">
        <v>42232</v>
      </c>
    </row>
    <row r="16" spans="2:10" ht="19.5" customHeight="1">
      <c r="B16" s="632"/>
      <c r="C16" s="567">
        <v>2014</v>
      </c>
      <c r="D16" s="630">
        <v>5461956</v>
      </c>
      <c r="E16" s="631">
        <v>5847</v>
      </c>
      <c r="F16" s="630">
        <v>0</v>
      </c>
      <c r="G16" s="631">
        <v>52128</v>
      </c>
      <c r="H16" s="630">
        <v>87289</v>
      </c>
      <c r="I16" s="631">
        <v>4893190</v>
      </c>
      <c r="J16" s="630">
        <v>36599</v>
      </c>
    </row>
    <row r="17" spans="2:10" ht="19.5" customHeight="1">
      <c r="B17" s="1253" t="s">
        <v>458</v>
      </c>
      <c r="C17" s="1253"/>
      <c r="D17" s="637">
        <f>D16-D15</f>
        <v>-440398</v>
      </c>
      <c r="E17" s="637">
        <f t="shared" ref="E17:J17" si="0">E16-E15</f>
        <v>-1317</v>
      </c>
      <c r="F17" s="637">
        <f t="shared" si="0"/>
        <v>-187</v>
      </c>
      <c r="G17" s="637">
        <f t="shared" si="0"/>
        <v>-1006</v>
      </c>
      <c r="H17" s="637">
        <f t="shared" si="0"/>
        <v>2423</v>
      </c>
      <c r="I17" s="637">
        <f t="shared" si="0"/>
        <v>-402953</v>
      </c>
      <c r="J17" s="637">
        <f t="shared" si="0"/>
        <v>-5633</v>
      </c>
    </row>
    <row r="18" spans="2:10" ht="22.5" customHeight="1">
      <c r="B18" s="1141" t="s">
        <v>251</v>
      </c>
      <c r="C18" s="1141"/>
      <c r="D18" s="1141"/>
      <c r="E18" s="1141"/>
      <c r="F18" s="1141"/>
      <c r="G18" s="1141"/>
      <c r="H18" s="1141"/>
      <c r="I18" s="1141"/>
      <c r="J18" s="1141"/>
    </row>
  </sheetData>
  <sheetProtection algorithmName="SHA-512" hashValue="j4GdIxmy5TIv0XGj+sGg1C7sncxDnrXChPkqx88sHcrbePB3IIFGUgPcBgFUyFBEsq3Vys6XYhHdyVZeRWLXAw==" saltValue="qiX6RMp9QRWCIezfFjypJA==" spinCount="100000" sheet="1" objects="1" scenarios="1"/>
  <mergeCells count="5">
    <mergeCell ref="B2:J2"/>
    <mergeCell ref="B3:C3"/>
    <mergeCell ref="B4:B14"/>
    <mergeCell ref="B17:C17"/>
    <mergeCell ref="B18:J18"/>
  </mergeCells>
  <pageMargins left="0.70866141732283472" right="0.70866141732283472" top="0.74803149606299213" bottom="0.74803149606299213" header="0.31496062992125984" footer="0.31496062992125984"/>
  <pageSetup paperSize="125" scale="76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U57"/>
  <sheetViews>
    <sheetView showZeros="0" zoomScaleNormal="100" workbookViewId="0"/>
  </sheetViews>
  <sheetFormatPr baseColWidth="10" defaultRowHeight="12.75"/>
  <cols>
    <col min="1" max="1" width="2.7109375" style="151" customWidth="1"/>
    <col min="2" max="2" width="26.42578125" style="151" bestFit="1" customWidth="1"/>
    <col min="3" max="20" width="7.42578125" style="151" customWidth="1"/>
    <col min="21" max="261" width="11.42578125" style="151"/>
    <col min="262" max="262" width="34.42578125" style="151" bestFit="1" customWidth="1"/>
    <col min="263" max="263" width="10" style="151" customWidth="1"/>
    <col min="264" max="271" width="7.7109375" style="151" customWidth="1"/>
    <col min="272" max="273" width="8.140625" style="151" customWidth="1"/>
    <col min="274" max="274" width="8" style="151" customWidth="1"/>
    <col min="275" max="517" width="11.42578125" style="151"/>
    <col min="518" max="518" width="34.42578125" style="151" bestFit="1" customWidth="1"/>
    <col min="519" max="519" width="10" style="151" customWidth="1"/>
    <col min="520" max="527" width="7.7109375" style="151" customWidth="1"/>
    <col min="528" max="529" width="8.140625" style="151" customWidth="1"/>
    <col min="530" max="530" width="8" style="151" customWidth="1"/>
    <col min="531" max="773" width="11.42578125" style="151"/>
    <col min="774" max="774" width="34.42578125" style="151" bestFit="1" customWidth="1"/>
    <col min="775" max="775" width="10" style="151" customWidth="1"/>
    <col min="776" max="783" width="7.7109375" style="151" customWidth="1"/>
    <col min="784" max="785" width="8.140625" style="151" customWidth="1"/>
    <col min="786" max="786" width="8" style="151" customWidth="1"/>
    <col min="787" max="1029" width="11.42578125" style="151"/>
    <col min="1030" max="1030" width="34.42578125" style="151" bestFit="1" customWidth="1"/>
    <col min="1031" max="1031" width="10" style="151" customWidth="1"/>
    <col min="1032" max="1039" width="7.7109375" style="151" customWidth="1"/>
    <col min="1040" max="1041" width="8.140625" style="151" customWidth="1"/>
    <col min="1042" max="1042" width="8" style="151" customWidth="1"/>
    <col min="1043" max="1285" width="11.42578125" style="151"/>
    <col min="1286" max="1286" width="34.42578125" style="151" bestFit="1" customWidth="1"/>
    <col min="1287" max="1287" width="10" style="151" customWidth="1"/>
    <col min="1288" max="1295" width="7.7109375" style="151" customWidth="1"/>
    <col min="1296" max="1297" width="8.140625" style="151" customWidth="1"/>
    <col min="1298" max="1298" width="8" style="151" customWidth="1"/>
    <col min="1299" max="1541" width="11.42578125" style="151"/>
    <col min="1542" max="1542" width="34.42578125" style="151" bestFit="1" customWidth="1"/>
    <col min="1543" max="1543" width="10" style="151" customWidth="1"/>
    <col min="1544" max="1551" width="7.7109375" style="151" customWidth="1"/>
    <col min="1552" max="1553" width="8.140625" style="151" customWidth="1"/>
    <col min="1554" max="1554" width="8" style="151" customWidth="1"/>
    <col min="1555" max="1797" width="11.42578125" style="151"/>
    <col min="1798" max="1798" width="34.42578125" style="151" bestFit="1" customWidth="1"/>
    <col min="1799" max="1799" width="10" style="151" customWidth="1"/>
    <col min="1800" max="1807" width="7.7109375" style="151" customWidth="1"/>
    <col min="1808" max="1809" width="8.140625" style="151" customWidth="1"/>
    <col min="1810" max="1810" width="8" style="151" customWidth="1"/>
    <col min="1811" max="2053" width="11.42578125" style="151"/>
    <col min="2054" max="2054" width="34.42578125" style="151" bestFit="1" customWidth="1"/>
    <col min="2055" max="2055" width="10" style="151" customWidth="1"/>
    <col min="2056" max="2063" width="7.7109375" style="151" customWidth="1"/>
    <col min="2064" max="2065" width="8.140625" style="151" customWidth="1"/>
    <col min="2066" max="2066" width="8" style="151" customWidth="1"/>
    <col min="2067" max="2309" width="11.42578125" style="151"/>
    <col min="2310" max="2310" width="34.42578125" style="151" bestFit="1" customWidth="1"/>
    <col min="2311" max="2311" width="10" style="151" customWidth="1"/>
    <col min="2312" max="2319" width="7.7109375" style="151" customWidth="1"/>
    <col min="2320" max="2321" width="8.140625" style="151" customWidth="1"/>
    <col min="2322" max="2322" width="8" style="151" customWidth="1"/>
    <col min="2323" max="2565" width="11.42578125" style="151"/>
    <col min="2566" max="2566" width="34.42578125" style="151" bestFit="1" customWidth="1"/>
    <col min="2567" max="2567" width="10" style="151" customWidth="1"/>
    <col min="2568" max="2575" width="7.7109375" style="151" customWidth="1"/>
    <col min="2576" max="2577" width="8.140625" style="151" customWidth="1"/>
    <col min="2578" max="2578" width="8" style="151" customWidth="1"/>
    <col min="2579" max="2821" width="11.42578125" style="151"/>
    <col min="2822" max="2822" width="34.42578125" style="151" bestFit="1" customWidth="1"/>
    <col min="2823" max="2823" width="10" style="151" customWidth="1"/>
    <col min="2824" max="2831" width="7.7109375" style="151" customWidth="1"/>
    <col min="2832" max="2833" width="8.140625" style="151" customWidth="1"/>
    <col min="2834" max="2834" width="8" style="151" customWidth="1"/>
    <col min="2835" max="3077" width="11.42578125" style="151"/>
    <col min="3078" max="3078" width="34.42578125" style="151" bestFit="1" customWidth="1"/>
    <col min="3079" max="3079" width="10" style="151" customWidth="1"/>
    <col min="3080" max="3087" width="7.7109375" style="151" customWidth="1"/>
    <col min="3088" max="3089" width="8.140625" style="151" customWidth="1"/>
    <col min="3090" max="3090" width="8" style="151" customWidth="1"/>
    <col min="3091" max="3333" width="11.42578125" style="151"/>
    <col min="3334" max="3334" width="34.42578125" style="151" bestFit="1" customWidth="1"/>
    <col min="3335" max="3335" width="10" style="151" customWidth="1"/>
    <col min="3336" max="3343" width="7.7109375" style="151" customWidth="1"/>
    <col min="3344" max="3345" width="8.140625" style="151" customWidth="1"/>
    <col min="3346" max="3346" width="8" style="151" customWidth="1"/>
    <col min="3347" max="3589" width="11.42578125" style="151"/>
    <col min="3590" max="3590" width="34.42578125" style="151" bestFit="1" customWidth="1"/>
    <col min="3591" max="3591" width="10" style="151" customWidth="1"/>
    <col min="3592" max="3599" width="7.7109375" style="151" customWidth="1"/>
    <col min="3600" max="3601" width="8.140625" style="151" customWidth="1"/>
    <col min="3602" max="3602" width="8" style="151" customWidth="1"/>
    <col min="3603" max="3845" width="11.42578125" style="151"/>
    <col min="3846" max="3846" width="34.42578125" style="151" bestFit="1" customWidth="1"/>
    <col min="3847" max="3847" width="10" style="151" customWidth="1"/>
    <col min="3848" max="3855" width="7.7109375" style="151" customWidth="1"/>
    <col min="3856" max="3857" width="8.140625" style="151" customWidth="1"/>
    <col min="3858" max="3858" width="8" style="151" customWidth="1"/>
    <col min="3859" max="4101" width="11.42578125" style="151"/>
    <col min="4102" max="4102" width="34.42578125" style="151" bestFit="1" customWidth="1"/>
    <col min="4103" max="4103" width="10" style="151" customWidth="1"/>
    <col min="4104" max="4111" width="7.7109375" style="151" customWidth="1"/>
    <col min="4112" max="4113" width="8.140625" style="151" customWidth="1"/>
    <col min="4114" max="4114" width="8" style="151" customWidth="1"/>
    <col min="4115" max="4357" width="11.42578125" style="151"/>
    <col min="4358" max="4358" width="34.42578125" style="151" bestFit="1" customWidth="1"/>
    <col min="4359" max="4359" width="10" style="151" customWidth="1"/>
    <col min="4360" max="4367" width="7.7109375" style="151" customWidth="1"/>
    <col min="4368" max="4369" width="8.140625" style="151" customWidth="1"/>
    <col min="4370" max="4370" width="8" style="151" customWidth="1"/>
    <col min="4371" max="4613" width="11.42578125" style="151"/>
    <col min="4614" max="4614" width="34.42578125" style="151" bestFit="1" customWidth="1"/>
    <col min="4615" max="4615" width="10" style="151" customWidth="1"/>
    <col min="4616" max="4623" width="7.7109375" style="151" customWidth="1"/>
    <col min="4624" max="4625" width="8.140625" style="151" customWidth="1"/>
    <col min="4626" max="4626" width="8" style="151" customWidth="1"/>
    <col min="4627" max="4869" width="11.42578125" style="151"/>
    <col min="4870" max="4870" width="34.42578125" style="151" bestFit="1" customWidth="1"/>
    <col min="4871" max="4871" width="10" style="151" customWidth="1"/>
    <col min="4872" max="4879" width="7.7109375" style="151" customWidth="1"/>
    <col min="4880" max="4881" width="8.140625" style="151" customWidth="1"/>
    <col min="4882" max="4882" width="8" style="151" customWidth="1"/>
    <col min="4883" max="5125" width="11.42578125" style="151"/>
    <col min="5126" max="5126" width="34.42578125" style="151" bestFit="1" customWidth="1"/>
    <col min="5127" max="5127" width="10" style="151" customWidth="1"/>
    <col min="5128" max="5135" width="7.7109375" style="151" customWidth="1"/>
    <col min="5136" max="5137" width="8.140625" style="151" customWidth="1"/>
    <col min="5138" max="5138" width="8" style="151" customWidth="1"/>
    <col min="5139" max="5381" width="11.42578125" style="151"/>
    <col min="5382" max="5382" width="34.42578125" style="151" bestFit="1" customWidth="1"/>
    <col min="5383" max="5383" width="10" style="151" customWidth="1"/>
    <col min="5384" max="5391" width="7.7109375" style="151" customWidth="1"/>
    <col min="5392" max="5393" width="8.140625" style="151" customWidth="1"/>
    <col min="5394" max="5394" width="8" style="151" customWidth="1"/>
    <col min="5395" max="5637" width="11.42578125" style="151"/>
    <col min="5638" max="5638" width="34.42578125" style="151" bestFit="1" customWidth="1"/>
    <col min="5639" max="5639" width="10" style="151" customWidth="1"/>
    <col min="5640" max="5647" width="7.7109375" style="151" customWidth="1"/>
    <col min="5648" max="5649" width="8.140625" style="151" customWidth="1"/>
    <col min="5650" max="5650" width="8" style="151" customWidth="1"/>
    <col min="5651" max="5893" width="11.42578125" style="151"/>
    <col min="5894" max="5894" width="34.42578125" style="151" bestFit="1" customWidth="1"/>
    <col min="5895" max="5895" width="10" style="151" customWidth="1"/>
    <col min="5896" max="5903" width="7.7109375" style="151" customWidth="1"/>
    <col min="5904" max="5905" width="8.140625" style="151" customWidth="1"/>
    <col min="5906" max="5906" width="8" style="151" customWidth="1"/>
    <col min="5907" max="6149" width="11.42578125" style="151"/>
    <col min="6150" max="6150" width="34.42578125" style="151" bestFit="1" customWidth="1"/>
    <col min="6151" max="6151" width="10" style="151" customWidth="1"/>
    <col min="6152" max="6159" width="7.7109375" style="151" customWidth="1"/>
    <col min="6160" max="6161" width="8.140625" style="151" customWidth="1"/>
    <col min="6162" max="6162" width="8" style="151" customWidth="1"/>
    <col min="6163" max="6405" width="11.42578125" style="151"/>
    <col min="6406" max="6406" width="34.42578125" style="151" bestFit="1" customWidth="1"/>
    <col min="6407" max="6407" width="10" style="151" customWidth="1"/>
    <col min="6408" max="6415" width="7.7109375" style="151" customWidth="1"/>
    <col min="6416" max="6417" width="8.140625" style="151" customWidth="1"/>
    <col min="6418" max="6418" width="8" style="151" customWidth="1"/>
    <col min="6419" max="6661" width="11.42578125" style="151"/>
    <col min="6662" max="6662" width="34.42578125" style="151" bestFit="1" customWidth="1"/>
    <col min="6663" max="6663" width="10" style="151" customWidth="1"/>
    <col min="6664" max="6671" width="7.7109375" style="151" customWidth="1"/>
    <col min="6672" max="6673" width="8.140625" style="151" customWidth="1"/>
    <col min="6674" max="6674" width="8" style="151" customWidth="1"/>
    <col min="6675" max="6917" width="11.42578125" style="151"/>
    <col min="6918" max="6918" width="34.42578125" style="151" bestFit="1" customWidth="1"/>
    <col min="6919" max="6919" width="10" style="151" customWidth="1"/>
    <col min="6920" max="6927" width="7.7109375" style="151" customWidth="1"/>
    <col min="6928" max="6929" width="8.140625" style="151" customWidth="1"/>
    <col min="6930" max="6930" width="8" style="151" customWidth="1"/>
    <col min="6931" max="7173" width="11.42578125" style="151"/>
    <col min="7174" max="7174" width="34.42578125" style="151" bestFit="1" customWidth="1"/>
    <col min="7175" max="7175" width="10" style="151" customWidth="1"/>
    <col min="7176" max="7183" width="7.7109375" style="151" customWidth="1"/>
    <col min="7184" max="7185" width="8.140625" style="151" customWidth="1"/>
    <col min="7186" max="7186" width="8" style="151" customWidth="1"/>
    <col min="7187" max="7429" width="11.42578125" style="151"/>
    <col min="7430" max="7430" width="34.42578125" style="151" bestFit="1" customWidth="1"/>
    <col min="7431" max="7431" width="10" style="151" customWidth="1"/>
    <col min="7432" max="7439" width="7.7109375" style="151" customWidth="1"/>
    <col min="7440" max="7441" width="8.140625" style="151" customWidth="1"/>
    <col min="7442" max="7442" width="8" style="151" customWidth="1"/>
    <col min="7443" max="7685" width="11.42578125" style="151"/>
    <col min="7686" max="7686" width="34.42578125" style="151" bestFit="1" customWidth="1"/>
    <col min="7687" max="7687" width="10" style="151" customWidth="1"/>
    <col min="7688" max="7695" width="7.7109375" style="151" customWidth="1"/>
    <col min="7696" max="7697" width="8.140625" style="151" customWidth="1"/>
    <col min="7698" max="7698" width="8" style="151" customWidth="1"/>
    <col min="7699" max="7941" width="11.42578125" style="151"/>
    <col min="7942" max="7942" width="34.42578125" style="151" bestFit="1" customWidth="1"/>
    <col min="7943" max="7943" width="10" style="151" customWidth="1"/>
    <col min="7944" max="7951" width="7.7109375" style="151" customWidth="1"/>
    <col min="7952" max="7953" width="8.140625" style="151" customWidth="1"/>
    <col min="7954" max="7954" width="8" style="151" customWidth="1"/>
    <col min="7955" max="8197" width="11.42578125" style="151"/>
    <col min="8198" max="8198" width="34.42578125" style="151" bestFit="1" customWidth="1"/>
    <col min="8199" max="8199" width="10" style="151" customWidth="1"/>
    <col min="8200" max="8207" width="7.7109375" style="151" customWidth="1"/>
    <col min="8208" max="8209" width="8.140625" style="151" customWidth="1"/>
    <col min="8210" max="8210" width="8" style="151" customWidth="1"/>
    <col min="8211" max="8453" width="11.42578125" style="151"/>
    <col min="8454" max="8454" width="34.42578125" style="151" bestFit="1" customWidth="1"/>
    <col min="8455" max="8455" width="10" style="151" customWidth="1"/>
    <col min="8456" max="8463" width="7.7109375" style="151" customWidth="1"/>
    <col min="8464" max="8465" width="8.140625" style="151" customWidth="1"/>
    <col min="8466" max="8466" width="8" style="151" customWidth="1"/>
    <col min="8467" max="8709" width="11.42578125" style="151"/>
    <col min="8710" max="8710" width="34.42578125" style="151" bestFit="1" customWidth="1"/>
    <col min="8711" max="8711" width="10" style="151" customWidth="1"/>
    <col min="8712" max="8719" width="7.7109375" style="151" customWidth="1"/>
    <col min="8720" max="8721" width="8.140625" style="151" customWidth="1"/>
    <col min="8722" max="8722" width="8" style="151" customWidth="1"/>
    <col min="8723" max="8965" width="11.42578125" style="151"/>
    <col min="8966" max="8966" width="34.42578125" style="151" bestFit="1" customWidth="1"/>
    <col min="8967" max="8967" width="10" style="151" customWidth="1"/>
    <col min="8968" max="8975" width="7.7109375" style="151" customWidth="1"/>
    <col min="8976" max="8977" width="8.140625" style="151" customWidth="1"/>
    <col min="8978" max="8978" width="8" style="151" customWidth="1"/>
    <col min="8979" max="9221" width="11.42578125" style="151"/>
    <col min="9222" max="9222" width="34.42578125" style="151" bestFit="1" customWidth="1"/>
    <col min="9223" max="9223" width="10" style="151" customWidth="1"/>
    <col min="9224" max="9231" width="7.7109375" style="151" customWidth="1"/>
    <col min="9232" max="9233" width="8.140625" style="151" customWidth="1"/>
    <col min="9234" max="9234" width="8" style="151" customWidth="1"/>
    <col min="9235" max="9477" width="11.42578125" style="151"/>
    <col min="9478" max="9478" width="34.42578125" style="151" bestFit="1" customWidth="1"/>
    <col min="9479" max="9479" width="10" style="151" customWidth="1"/>
    <col min="9480" max="9487" width="7.7109375" style="151" customWidth="1"/>
    <col min="9488" max="9489" width="8.140625" style="151" customWidth="1"/>
    <col min="9490" max="9490" width="8" style="151" customWidth="1"/>
    <col min="9491" max="9733" width="11.42578125" style="151"/>
    <col min="9734" max="9734" width="34.42578125" style="151" bestFit="1" customWidth="1"/>
    <col min="9735" max="9735" width="10" style="151" customWidth="1"/>
    <col min="9736" max="9743" width="7.7109375" style="151" customWidth="1"/>
    <col min="9744" max="9745" width="8.140625" style="151" customWidth="1"/>
    <col min="9746" max="9746" width="8" style="151" customWidth="1"/>
    <col min="9747" max="9989" width="11.42578125" style="151"/>
    <col min="9990" max="9990" width="34.42578125" style="151" bestFit="1" customWidth="1"/>
    <col min="9991" max="9991" width="10" style="151" customWidth="1"/>
    <col min="9992" max="9999" width="7.7109375" style="151" customWidth="1"/>
    <col min="10000" max="10001" width="8.140625" style="151" customWidth="1"/>
    <col min="10002" max="10002" width="8" style="151" customWidth="1"/>
    <col min="10003" max="10245" width="11.42578125" style="151"/>
    <col min="10246" max="10246" width="34.42578125" style="151" bestFit="1" customWidth="1"/>
    <col min="10247" max="10247" width="10" style="151" customWidth="1"/>
    <col min="10248" max="10255" width="7.7109375" style="151" customWidth="1"/>
    <col min="10256" max="10257" width="8.140625" style="151" customWidth="1"/>
    <col min="10258" max="10258" width="8" style="151" customWidth="1"/>
    <col min="10259" max="10501" width="11.42578125" style="151"/>
    <col min="10502" max="10502" width="34.42578125" style="151" bestFit="1" customWidth="1"/>
    <col min="10503" max="10503" width="10" style="151" customWidth="1"/>
    <col min="10504" max="10511" width="7.7109375" style="151" customWidth="1"/>
    <col min="10512" max="10513" width="8.140625" style="151" customWidth="1"/>
    <col min="10514" max="10514" width="8" style="151" customWidth="1"/>
    <col min="10515" max="10757" width="11.42578125" style="151"/>
    <col min="10758" max="10758" width="34.42578125" style="151" bestFit="1" customWidth="1"/>
    <col min="10759" max="10759" width="10" style="151" customWidth="1"/>
    <col min="10760" max="10767" width="7.7109375" style="151" customWidth="1"/>
    <col min="10768" max="10769" width="8.140625" style="151" customWidth="1"/>
    <col min="10770" max="10770" width="8" style="151" customWidth="1"/>
    <col min="10771" max="11013" width="11.42578125" style="151"/>
    <col min="11014" max="11014" width="34.42578125" style="151" bestFit="1" customWidth="1"/>
    <col min="11015" max="11015" width="10" style="151" customWidth="1"/>
    <col min="11016" max="11023" width="7.7109375" style="151" customWidth="1"/>
    <col min="11024" max="11025" width="8.140625" style="151" customWidth="1"/>
    <col min="11026" max="11026" width="8" style="151" customWidth="1"/>
    <col min="11027" max="11269" width="11.42578125" style="151"/>
    <col min="11270" max="11270" width="34.42578125" style="151" bestFit="1" customWidth="1"/>
    <col min="11271" max="11271" width="10" style="151" customWidth="1"/>
    <col min="11272" max="11279" width="7.7109375" style="151" customWidth="1"/>
    <col min="11280" max="11281" width="8.140625" style="151" customWidth="1"/>
    <col min="11282" max="11282" width="8" style="151" customWidth="1"/>
    <col min="11283" max="11525" width="11.42578125" style="151"/>
    <col min="11526" max="11526" width="34.42578125" style="151" bestFit="1" customWidth="1"/>
    <col min="11527" max="11527" width="10" style="151" customWidth="1"/>
    <col min="11528" max="11535" width="7.7109375" style="151" customWidth="1"/>
    <col min="11536" max="11537" width="8.140625" style="151" customWidth="1"/>
    <col min="11538" max="11538" width="8" style="151" customWidth="1"/>
    <col min="11539" max="11781" width="11.42578125" style="151"/>
    <col min="11782" max="11782" width="34.42578125" style="151" bestFit="1" customWidth="1"/>
    <col min="11783" max="11783" width="10" style="151" customWidth="1"/>
    <col min="11784" max="11791" width="7.7109375" style="151" customWidth="1"/>
    <col min="11792" max="11793" width="8.140625" style="151" customWidth="1"/>
    <col min="11794" max="11794" width="8" style="151" customWidth="1"/>
    <col min="11795" max="12037" width="11.42578125" style="151"/>
    <col min="12038" max="12038" width="34.42578125" style="151" bestFit="1" customWidth="1"/>
    <col min="12039" max="12039" width="10" style="151" customWidth="1"/>
    <col min="12040" max="12047" width="7.7109375" style="151" customWidth="1"/>
    <col min="12048" max="12049" width="8.140625" style="151" customWidth="1"/>
    <col min="12050" max="12050" width="8" style="151" customWidth="1"/>
    <col min="12051" max="12293" width="11.42578125" style="151"/>
    <col min="12294" max="12294" width="34.42578125" style="151" bestFit="1" customWidth="1"/>
    <col min="12295" max="12295" width="10" style="151" customWidth="1"/>
    <col min="12296" max="12303" width="7.7109375" style="151" customWidth="1"/>
    <col min="12304" max="12305" width="8.140625" style="151" customWidth="1"/>
    <col min="12306" max="12306" width="8" style="151" customWidth="1"/>
    <col min="12307" max="12549" width="11.42578125" style="151"/>
    <col min="12550" max="12550" width="34.42578125" style="151" bestFit="1" customWidth="1"/>
    <col min="12551" max="12551" width="10" style="151" customWidth="1"/>
    <col min="12552" max="12559" width="7.7109375" style="151" customWidth="1"/>
    <col min="12560" max="12561" width="8.140625" style="151" customWidth="1"/>
    <col min="12562" max="12562" width="8" style="151" customWidth="1"/>
    <col min="12563" max="12805" width="11.42578125" style="151"/>
    <col min="12806" max="12806" width="34.42578125" style="151" bestFit="1" customWidth="1"/>
    <col min="12807" max="12807" width="10" style="151" customWidth="1"/>
    <col min="12808" max="12815" width="7.7109375" style="151" customWidth="1"/>
    <col min="12816" max="12817" width="8.140625" style="151" customWidth="1"/>
    <col min="12818" max="12818" width="8" style="151" customWidth="1"/>
    <col min="12819" max="13061" width="11.42578125" style="151"/>
    <col min="13062" max="13062" width="34.42578125" style="151" bestFit="1" customWidth="1"/>
    <col min="13063" max="13063" width="10" style="151" customWidth="1"/>
    <col min="13064" max="13071" width="7.7109375" style="151" customWidth="1"/>
    <col min="13072" max="13073" width="8.140625" style="151" customWidth="1"/>
    <col min="13074" max="13074" width="8" style="151" customWidth="1"/>
    <col min="13075" max="13317" width="11.42578125" style="151"/>
    <col min="13318" max="13318" width="34.42578125" style="151" bestFit="1" customWidth="1"/>
    <col min="13319" max="13319" width="10" style="151" customWidth="1"/>
    <col min="13320" max="13327" width="7.7109375" style="151" customWidth="1"/>
    <col min="13328" max="13329" width="8.140625" style="151" customWidth="1"/>
    <col min="13330" max="13330" width="8" style="151" customWidth="1"/>
    <col min="13331" max="13573" width="11.42578125" style="151"/>
    <col min="13574" max="13574" width="34.42578125" style="151" bestFit="1" customWidth="1"/>
    <col min="13575" max="13575" width="10" style="151" customWidth="1"/>
    <col min="13576" max="13583" width="7.7109375" style="151" customWidth="1"/>
    <col min="13584" max="13585" width="8.140625" style="151" customWidth="1"/>
    <col min="13586" max="13586" width="8" style="151" customWidth="1"/>
    <col min="13587" max="13829" width="11.42578125" style="151"/>
    <col min="13830" max="13830" width="34.42578125" style="151" bestFit="1" customWidth="1"/>
    <col min="13831" max="13831" width="10" style="151" customWidth="1"/>
    <col min="13832" max="13839" width="7.7109375" style="151" customWidth="1"/>
    <col min="13840" max="13841" width="8.140625" style="151" customWidth="1"/>
    <col min="13842" max="13842" width="8" style="151" customWidth="1"/>
    <col min="13843" max="14085" width="11.42578125" style="151"/>
    <col min="14086" max="14086" width="34.42578125" style="151" bestFit="1" customWidth="1"/>
    <col min="14087" max="14087" width="10" style="151" customWidth="1"/>
    <col min="14088" max="14095" width="7.7109375" style="151" customWidth="1"/>
    <col min="14096" max="14097" width="8.140625" style="151" customWidth="1"/>
    <col min="14098" max="14098" width="8" style="151" customWidth="1"/>
    <col min="14099" max="14341" width="11.42578125" style="151"/>
    <col min="14342" max="14342" width="34.42578125" style="151" bestFit="1" customWidth="1"/>
    <col min="14343" max="14343" width="10" style="151" customWidth="1"/>
    <col min="14344" max="14351" width="7.7109375" style="151" customWidth="1"/>
    <col min="14352" max="14353" width="8.140625" style="151" customWidth="1"/>
    <col min="14354" max="14354" width="8" style="151" customWidth="1"/>
    <col min="14355" max="14597" width="11.42578125" style="151"/>
    <col min="14598" max="14598" width="34.42578125" style="151" bestFit="1" customWidth="1"/>
    <col min="14599" max="14599" width="10" style="151" customWidth="1"/>
    <col min="14600" max="14607" width="7.7109375" style="151" customWidth="1"/>
    <col min="14608" max="14609" width="8.140625" style="151" customWidth="1"/>
    <col min="14610" max="14610" width="8" style="151" customWidth="1"/>
    <col min="14611" max="14853" width="11.42578125" style="151"/>
    <col min="14854" max="14854" width="34.42578125" style="151" bestFit="1" customWidth="1"/>
    <col min="14855" max="14855" width="10" style="151" customWidth="1"/>
    <col min="14856" max="14863" width="7.7109375" style="151" customWidth="1"/>
    <col min="14864" max="14865" width="8.140625" style="151" customWidth="1"/>
    <col min="14866" max="14866" width="8" style="151" customWidth="1"/>
    <col min="14867" max="15109" width="11.42578125" style="151"/>
    <col min="15110" max="15110" width="34.42578125" style="151" bestFit="1" customWidth="1"/>
    <col min="15111" max="15111" width="10" style="151" customWidth="1"/>
    <col min="15112" max="15119" width="7.7109375" style="151" customWidth="1"/>
    <col min="15120" max="15121" width="8.140625" style="151" customWidth="1"/>
    <col min="15122" max="15122" width="8" style="151" customWidth="1"/>
    <col min="15123" max="15365" width="11.42578125" style="151"/>
    <col min="15366" max="15366" width="34.42578125" style="151" bestFit="1" customWidth="1"/>
    <col min="15367" max="15367" width="10" style="151" customWidth="1"/>
    <col min="15368" max="15375" width="7.7109375" style="151" customWidth="1"/>
    <col min="15376" max="15377" width="8.140625" style="151" customWidth="1"/>
    <col min="15378" max="15378" width="8" style="151" customWidth="1"/>
    <col min="15379" max="15621" width="11.42578125" style="151"/>
    <col min="15622" max="15622" width="34.42578125" style="151" bestFit="1" customWidth="1"/>
    <col min="15623" max="15623" width="10" style="151" customWidth="1"/>
    <col min="15624" max="15631" width="7.7109375" style="151" customWidth="1"/>
    <col min="15632" max="15633" width="8.140625" style="151" customWidth="1"/>
    <col min="15634" max="15634" width="8" style="151" customWidth="1"/>
    <col min="15635" max="15877" width="11.42578125" style="151"/>
    <col min="15878" max="15878" width="34.42578125" style="151" bestFit="1" customWidth="1"/>
    <col min="15879" max="15879" width="10" style="151" customWidth="1"/>
    <col min="15880" max="15887" width="7.7109375" style="151" customWidth="1"/>
    <col min="15888" max="15889" width="8.140625" style="151" customWidth="1"/>
    <col min="15890" max="15890" width="8" style="151" customWidth="1"/>
    <col min="15891" max="16133" width="11.42578125" style="151"/>
    <col min="16134" max="16134" width="34.42578125" style="151" bestFit="1" customWidth="1"/>
    <col min="16135" max="16135" width="10" style="151" customWidth="1"/>
    <col min="16136" max="16143" width="7.7109375" style="151" customWidth="1"/>
    <col min="16144" max="16145" width="8.140625" style="151" customWidth="1"/>
    <col min="16146" max="16146" width="8" style="151" customWidth="1"/>
    <col min="16147" max="16384" width="11.42578125" style="151"/>
  </cols>
  <sheetData>
    <row r="1" spans="2:19" s="444" customFormat="1" ht="15"/>
    <row r="2" spans="2:19" s="444" customFormat="1" ht="24" customHeight="1">
      <c r="B2" s="1255" t="s">
        <v>557</v>
      </c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  <c r="P2" s="1255"/>
      <c r="Q2" s="1255"/>
      <c r="R2" s="1255"/>
    </row>
    <row r="3" spans="2:19" s="444" customFormat="1" ht="15.95" customHeight="1">
      <c r="B3" s="445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7"/>
    </row>
    <row r="4" spans="2:19" ht="15.95" customHeight="1">
      <c r="B4" s="390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2"/>
    </row>
    <row r="5" spans="2:19" ht="15.95" customHeight="1">
      <c r="B5" s="390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2"/>
    </row>
    <row r="6" spans="2:19" ht="15.95" customHeight="1">
      <c r="B6" s="390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2"/>
    </row>
    <row r="7" spans="2:19" ht="15.95" customHeight="1">
      <c r="B7" s="390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2"/>
    </row>
    <row r="8" spans="2:19" ht="15.95" customHeight="1">
      <c r="B8" s="390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2"/>
      <c r="S8" s="448"/>
    </row>
    <row r="9" spans="2:19" ht="15.95" customHeight="1">
      <c r="B9" s="390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2"/>
    </row>
    <row r="10" spans="2:19" ht="15.95" customHeight="1">
      <c r="B10" s="390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2"/>
    </row>
    <row r="11" spans="2:19" ht="15.95" customHeight="1">
      <c r="B11" s="390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2"/>
    </row>
    <row r="12" spans="2:19" ht="15.95" customHeight="1">
      <c r="B12" s="390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2"/>
    </row>
    <row r="13" spans="2:19" ht="15.95" customHeight="1">
      <c r="B13" s="390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2"/>
    </row>
    <row r="14" spans="2:19" ht="15.95" customHeight="1">
      <c r="B14" s="390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2"/>
    </row>
    <row r="15" spans="2:19" ht="15.95" customHeight="1"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2"/>
    </row>
    <row r="16" spans="2:19" ht="15.95" customHeight="1">
      <c r="B16" s="390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2"/>
    </row>
    <row r="17" spans="2:18" ht="15.95" customHeight="1">
      <c r="B17" s="390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2"/>
    </row>
    <row r="18" spans="2:18" ht="15.95" customHeight="1">
      <c r="B18" s="390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2"/>
    </row>
    <row r="19" spans="2:18" ht="15.95" customHeight="1">
      <c r="B19" s="390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2"/>
    </row>
    <row r="20" spans="2:18" ht="15.95" customHeight="1">
      <c r="B20" s="390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2"/>
    </row>
    <row r="21" spans="2:18" ht="15.95" customHeight="1">
      <c r="B21" s="390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2"/>
    </row>
    <row r="22" spans="2:18" ht="15.95" customHeight="1">
      <c r="B22" s="390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2"/>
    </row>
    <row r="23" spans="2:18" ht="15.95" customHeight="1">
      <c r="B23" s="390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2"/>
    </row>
    <row r="24" spans="2:18" ht="15.95" customHeight="1">
      <c r="B24" s="390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2"/>
    </row>
    <row r="25" spans="2:18" ht="15.95" customHeight="1">
      <c r="B25" s="390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2"/>
    </row>
    <row r="26" spans="2:18" ht="15.95" customHeight="1">
      <c r="B26" s="390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2"/>
    </row>
    <row r="27" spans="2:18" ht="15.95" customHeight="1">
      <c r="B27" s="390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2"/>
    </row>
    <row r="28" spans="2:18" ht="15.95" customHeight="1">
      <c r="B28" s="390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2"/>
    </row>
    <row r="29" spans="2:18" ht="15.95" customHeight="1">
      <c r="B29" s="390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2"/>
    </row>
    <row r="30" spans="2:18" ht="15.95" customHeight="1"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2"/>
    </row>
    <row r="31" spans="2:18" ht="15.95" customHeight="1">
      <c r="B31" s="393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5"/>
    </row>
    <row r="32" spans="2:18">
      <c r="B32" s="1256" t="s">
        <v>266</v>
      </c>
      <c r="C32" s="1256"/>
      <c r="D32" s="1256"/>
      <c r="E32" s="1256"/>
      <c r="F32" s="1256"/>
      <c r="G32" s="1256"/>
      <c r="H32" s="1256"/>
      <c r="I32" s="1256"/>
      <c r="J32" s="1256"/>
    </row>
    <row r="43" spans="1:21" s="1047" customFormat="1"/>
    <row r="44" spans="1:21" s="1047" customFormat="1"/>
    <row r="45" spans="1:21" s="1047" customFormat="1"/>
    <row r="46" spans="1:21" s="1047" customFormat="1">
      <c r="A46" s="1051"/>
      <c r="B46" s="1051"/>
      <c r="C46" s="1051"/>
      <c r="D46" s="1051"/>
      <c r="E46" s="1051"/>
      <c r="F46" s="1051"/>
      <c r="G46" s="1051"/>
      <c r="H46" s="1051"/>
      <c r="I46" s="1051"/>
      <c r="J46" s="1051"/>
      <c r="K46" s="1051"/>
      <c r="L46" s="1051"/>
      <c r="M46" s="1051"/>
      <c r="N46" s="1051"/>
      <c r="O46" s="1051"/>
      <c r="P46" s="1051"/>
      <c r="Q46" s="1051"/>
      <c r="R46" s="1051"/>
      <c r="S46" s="1051"/>
    </row>
    <row r="47" spans="1:21" s="1047" customFormat="1" ht="21" customHeight="1">
      <c r="A47" s="1051"/>
      <c r="B47" s="1052" t="s">
        <v>0</v>
      </c>
      <c r="C47" s="1053">
        <v>1997</v>
      </c>
      <c r="D47" s="1053">
        <v>1998</v>
      </c>
      <c r="E47" s="1053">
        <v>1999</v>
      </c>
      <c r="F47" s="1053">
        <v>2000</v>
      </c>
      <c r="G47" s="1053">
        <v>2001</v>
      </c>
      <c r="H47" s="1053">
        <v>2002</v>
      </c>
      <c r="I47" s="1052">
        <v>2003</v>
      </c>
      <c r="J47" s="1052">
        <v>2004</v>
      </c>
      <c r="K47" s="1052">
        <v>2005</v>
      </c>
      <c r="L47" s="1052">
        <v>2006</v>
      </c>
      <c r="M47" s="1052">
        <v>2007</v>
      </c>
      <c r="N47" s="1052">
        <v>2008</v>
      </c>
      <c r="O47" s="1052">
        <v>2009</v>
      </c>
      <c r="P47" s="1052">
        <v>2010</v>
      </c>
      <c r="Q47" s="1052">
        <v>2011</v>
      </c>
      <c r="R47" s="1052">
        <v>2012</v>
      </c>
      <c r="S47" s="1052">
        <v>2013</v>
      </c>
      <c r="T47" s="1052">
        <v>2014</v>
      </c>
    </row>
    <row r="48" spans="1:21" s="1047" customFormat="1" ht="38.25" hidden="1">
      <c r="A48" s="1051"/>
      <c r="B48" s="1054" t="s">
        <v>85</v>
      </c>
      <c r="C48" s="1055" t="s">
        <v>86</v>
      </c>
      <c r="D48" s="1055" t="s">
        <v>87</v>
      </c>
      <c r="E48" s="1055" t="s">
        <v>102</v>
      </c>
      <c r="F48" s="1055" t="s">
        <v>103</v>
      </c>
      <c r="G48" s="1055" t="s">
        <v>104</v>
      </c>
      <c r="H48" s="1055" t="s">
        <v>105</v>
      </c>
      <c r="I48" s="1056" t="s">
        <v>106</v>
      </c>
      <c r="J48" s="1056" t="s">
        <v>253</v>
      </c>
      <c r="K48" s="1056" t="s">
        <v>254</v>
      </c>
      <c r="L48" s="1056" t="s">
        <v>255</v>
      </c>
      <c r="M48" s="1056" t="s">
        <v>256</v>
      </c>
      <c r="N48" s="1056" t="s">
        <v>257</v>
      </c>
      <c r="O48" s="1056" t="s">
        <v>258</v>
      </c>
      <c r="P48" s="1056" t="s">
        <v>259</v>
      </c>
      <c r="Q48" s="1056" t="s">
        <v>260</v>
      </c>
      <c r="R48" s="1056" t="s">
        <v>261</v>
      </c>
      <c r="S48" s="1056" t="s">
        <v>262</v>
      </c>
      <c r="T48" s="1057" t="s">
        <v>453</v>
      </c>
      <c r="U48" s="1057" t="s">
        <v>460</v>
      </c>
    </row>
    <row r="49" spans="1:21" s="1047" customFormat="1">
      <c r="A49" s="1051"/>
      <c r="B49" s="1054" t="s">
        <v>263</v>
      </c>
      <c r="C49" s="1058">
        <v>94.9</v>
      </c>
      <c r="D49" s="1058">
        <v>93.4</v>
      </c>
      <c r="E49" s="1058">
        <v>92.7</v>
      </c>
      <c r="F49" s="1058">
        <v>94.3</v>
      </c>
      <c r="G49" s="1058">
        <v>95.8</v>
      </c>
      <c r="H49" s="1058">
        <v>94.6</v>
      </c>
      <c r="I49" s="1059">
        <v>95.4</v>
      </c>
      <c r="J49" s="1059">
        <v>95.9</v>
      </c>
      <c r="K49" s="1059">
        <v>95.9</v>
      </c>
      <c r="L49" s="1059">
        <v>96</v>
      </c>
      <c r="M49" s="1059">
        <v>96.2</v>
      </c>
      <c r="N49" s="1059">
        <v>96.7</v>
      </c>
      <c r="O49" s="1059">
        <v>97.1</v>
      </c>
      <c r="P49" s="1059">
        <v>97.389258732323569</v>
      </c>
      <c r="Q49" s="1059">
        <v>97.576596895635305</v>
      </c>
      <c r="R49" s="1059">
        <v>97.917162422651842</v>
      </c>
      <c r="S49" s="1059">
        <f>'3.5'!E37</f>
        <v>97.176487744000994</v>
      </c>
      <c r="T49" s="1059">
        <f>'3.5'!E37</f>
        <v>97.176487744000994</v>
      </c>
      <c r="U49" s="1060"/>
    </row>
    <row r="50" spans="1:21" s="1047" customFormat="1" ht="21" customHeight="1">
      <c r="A50" s="1051"/>
      <c r="B50" s="1054" t="s">
        <v>264</v>
      </c>
      <c r="C50" s="1058">
        <v>79.650000000000006</v>
      </c>
      <c r="D50" s="1058">
        <v>78.91</v>
      </c>
      <c r="E50" s="1058">
        <v>78.81</v>
      </c>
      <c r="F50" s="1058">
        <v>80.53</v>
      </c>
      <c r="G50" s="1058">
        <v>81.819999999999993</v>
      </c>
      <c r="H50" s="1058">
        <v>82.56</v>
      </c>
      <c r="I50" s="1059">
        <v>86.47</v>
      </c>
      <c r="J50" s="1059">
        <v>89.02</v>
      </c>
      <c r="K50" s="1059">
        <v>90.19</v>
      </c>
      <c r="L50" s="1059">
        <v>91.2</v>
      </c>
      <c r="M50" s="1059">
        <v>91.2</v>
      </c>
      <c r="N50" s="1059">
        <v>92.1</v>
      </c>
      <c r="O50" s="1059">
        <v>90.7</v>
      </c>
      <c r="P50" s="1059">
        <v>92.3</v>
      </c>
      <c r="Q50" s="1059">
        <v>92.3</v>
      </c>
      <c r="R50" s="1059">
        <v>92.3</v>
      </c>
      <c r="S50" s="1059">
        <v>92.3</v>
      </c>
      <c r="T50" s="1061">
        <v>91.88</v>
      </c>
      <c r="U50" s="1060" t="s">
        <v>461</v>
      </c>
    </row>
    <row r="51" spans="1:21" s="1047" customFormat="1">
      <c r="A51" s="1051"/>
      <c r="B51" s="1056" t="s">
        <v>265</v>
      </c>
      <c r="C51" s="1059"/>
      <c r="D51" s="1059"/>
      <c r="E51" s="1059"/>
      <c r="F51" s="1059">
        <v>6.8910580000000001</v>
      </c>
      <c r="G51" s="1059">
        <v>6.908455</v>
      </c>
      <c r="H51" s="1059">
        <v>6.8316299999999996</v>
      </c>
      <c r="I51" s="1059">
        <v>6.1910109999999996</v>
      </c>
      <c r="J51" s="1059">
        <v>5.9518690000000003</v>
      </c>
      <c r="K51" s="1059">
        <v>5.9129519999999998</v>
      </c>
      <c r="L51" s="1059">
        <v>5.76</v>
      </c>
      <c r="M51" s="1059">
        <v>5.53</v>
      </c>
      <c r="N51" s="1059">
        <v>5.48</v>
      </c>
      <c r="O51" s="1059">
        <v>5.4939869999999997</v>
      </c>
      <c r="P51" s="1059">
        <v>5.6810910000000003</v>
      </c>
      <c r="Q51" s="1059">
        <v>5.9950039999999998</v>
      </c>
      <c r="R51" s="1059">
        <v>6.0455059999999996</v>
      </c>
      <c r="S51" s="1059">
        <f>+'3.8'!D15/1000000</f>
        <v>5.9023539999999999</v>
      </c>
      <c r="T51" s="1059">
        <f>+'3.8'!D16/1000000</f>
        <v>5.4619559999999998</v>
      </c>
      <c r="U51" s="1060"/>
    </row>
    <row r="52" spans="1:21" s="1047" customFormat="1"/>
    <row r="53" spans="1:21" s="1047" customFormat="1"/>
    <row r="54" spans="1:21" s="1047" customFormat="1"/>
    <row r="55" spans="1:21" s="1047" customFormat="1"/>
    <row r="56" spans="1:21" s="1047" customFormat="1"/>
    <row r="57" spans="1:21" s="1047" customFormat="1"/>
  </sheetData>
  <sheetProtection algorithmName="SHA-512" hashValue="SejNVUtoGg1uASUb+edPsLlDD8wCQ/CVaT5KNbOCPa/uu8LaKUffPkFEuBvwdX2Z74dz9KDVLPS9S2UHuJOOrQ==" saltValue="k843CuPDcxP8PS5LbnHE5A==" spinCount="100000" sheet="1" objects="1" scenarios="1"/>
  <mergeCells count="2">
    <mergeCell ref="B2:R2"/>
    <mergeCell ref="B32:J32"/>
  </mergeCells>
  <printOptions horizontalCentered="1"/>
  <pageMargins left="0.19685039370078741" right="0.19685039370078741" top="0.59055118110236227" bottom="0.59055118110236227" header="0.39370078740157483" footer="0.39370078740157483"/>
  <pageSetup paperSize="125" scale="86" orientation="landscape" r:id="rId1"/>
  <headerFooter alignWithMargins="0"/>
  <drawing r:id="rId2"/>
  <tableParts count="1">
    <tablePart r:id="rId3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B1:F14"/>
  <sheetViews>
    <sheetView workbookViewId="0">
      <selection activeCell="E2" sqref="E2"/>
    </sheetView>
  </sheetViews>
  <sheetFormatPr baseColWidth="10" defaultRowHeight="15"/>
  <cols>
    <col min="1" max="1" width="4.42578125" customWidth="1"/>
    <col min="2" max="2" width="28.140625" customWidth="1"/>
    <col min="3" max="3" width="14.42578125" customWidth="1"/>
    <col min="4" max="4" width="15.42578125" customWidth="1"/>
  </cols>
  <sheetData>
    <row r="1" spans="2:6" ht="15.75" thickBot="1"/>
    <row r="2" spans="2:6" ht="47.25" customHeight="1">
      <c r="B2" s="1259" t="s">
        <v>586</v>
      </c>
      <c r="C2" s="1260"/>
      <c r="D2" s="1260"/>
    </row>
    <row r="3" spans="2:6" ht="38.25">
      <c r="B3" s="854" t="s">
        <v>574</v>
      </c>
      <c r="C3" s="855" t="s">
        <v>575</v>
      </c>
      <c r="D3" s="855" t="s">
        <v>576</v>
      </c>
    </row>
    <row r="4" spans="2:6">
      <c r="B4" s="1257" t="s">
        <v>577</v>
      </c>
      <c r="C4" s="1257"/>
      <c r="D4" s="1257"/>
    </row>
    <row r="5" spans="2:6">
      <c r="B5" s="856" t="s">
        <v>578</v>
      </c>
      <c r="C5" s="848">
        <v>270</v>
      </c>
      <c r="D5" s="848">
        <v>215</v>
      </c>
    </row>
    <row r="6" spans="2:6">
      <c r="B6" s="857" t="s">
        <v>579</v>
      </c>
      <c r="C6" s="924">
        <v>110</v>
      </c>
      <c r="D6" s="924">
        <v>60</v>
      </c>
    </row>
    <row r="7" spans="2:6" ht="15.75" customHeight="1">
      <c r="B7" s="856" t="s">
        <v>580</v>
      </c>
      <c r="C7" s="848">
        <v>100</v>
      </c>
      <c r="D7" s="848">
        <v>60</v>
      </c>
    </row>
    <row r="8" spans="2:6" ht="15.75" customHeight="1">
      <c r="B8" s="857" t="s">
        <v>581</v>
      </c>
      <c r="C8" s="924">
        <v>100</v>
      </c>
      <c r="D8" s="924">
        <v>42</v>
      </c>
    </row>
    <row r="9" spans="2:6">
      <c r="B9" s="1258" t="s">
        <v>582</v>
      </c>
      <c r="C9" s="1258"/>
      <c r="D9" s="1258"/>
    </row>
    <row r="10" spans="2:6">
      <c r="B10" s="857" t="s">
        <v>583</v>
      </c>
      <c r="C10" s="924">
        <v>8500</v>
      </c>
      <c r="D10" s="924">
        <v>4330</v>
      </c>
    </row>
    <row r="11" spans="2:6" ht="15.75" customHeight="1">
      <c r="B11" s="856" t="s">
        <v>584</v>
      </c>
      <c r="C11" s="848">
        <v>7500</v>
      </c>
      <c r="D11" s="848">
        <v>907.13</v>
      </c>
    </row>
    <row r="12" spans="2:6" ht="15.75" customHeight="1">
      <c r="B12" s="857" t="s">
        <v>601</v>
      </c>
      <c r="C12" s="924">
        <v>3000</v>
      </c>
      <c r="D12" s="924">
        <v>168</v>
      </c>
    </row>
    <row r="13" spans="2:6">
      <c r="B13" s="856" t="s">
        <v>602</v>
      </c>
      <c r="C13" s="848">
        <v>500</v>
      </c>
      <c r="D13" s="848">
        <v>108</v>
      </c>
    </row>
    <row r="14" spans="2:6">
      <c r="B14" s="1261" t="s">
        <v>184</v>
      </c>
      <c r="C14" s="1261"/>
      <c r="D14" s="1261"/>
      <c r="E14" s="858"/>
      <c r="F14" s="858"/>
    </row>
  </sheetData>
  <sheetProtection algorithmName="SHA-512" hashValue="dQXnVqfsYnZPCldny+gwBw5Qoi0rJfCTQ+6Vka1nAfASXPjS73UpKCnHnMMc3KS61MueAHzSlaTQgPPHsA8TDA==" saltValue="pNjVVEhzDY/eBlknZeRHUw==" spinCount="100000" sheet="1" objects="1" scenarios="1"/>
  <mergeCells count="4">
    <mergeCell ref="B4:D4"/>
    <mergeCell ref="B9:D9"/>
    <mergeCell ref="B2:D2"/>
    <mergeCell ref="B14:D14"/>
  </mergeCells>
  <pageMargins left="0.7" right="0.7" top="0.75" bottom="0.75" header="0.3" footer="0.3"/>
  <pageSetup orientation="portrait" horizontalDpi="1200" verticalDpi="12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B1:H19"/>
  <sheetViews>
    <sheetView workbookViewId="0"/>
  </sheetViews>
  <sheetFormatPr baseColWidth="10" defaultRowHeight="15"/>
  <cols>
    <col min="1" max="1" width="1.7109375" customWidth="1"/>
    <col min="3" max="5" width="15.5703125" customWidth="1"/>
    <col min="6" max="6" width="14.28515625" customWidth="1"/>
  </cols>
  <sheetData>
    <row r="1" spans="2:8" ht="12" customHeight="1" thickBot="1"/>
    <row r="2" spans="2:8" ht="33" customHeight="1">
      <c r="B2" s="1259" t="s">
        <v>585</v>
      </c>
      <c r="C2" s="1260"/>
      <c r="D2" s="1260"/>
      <c r="E2" s="1260"/>
      <c r="F2" s="1260"/>
    </row>
    <row r="3" spans="2:8" ht="39.75" customHeight="1">
      <c r="B3" s="452" t="s">
        <v>0</v>
      </c>
      <c r="C3" s="453" t="s">
        <v>267</v>
      </c>
      <c r="D3" s="453" t="s">
        <v>268</v>
      </c>
      <c r="E3" s="453" t="s">
        <v>269</v>
      </c>
      <c r="F3" s="454" t="s">
        <v>270</v>
      </c>
    </row>
    <row r="4" spans="2:8" ht="18.75" customHeight="1">
      <c r="B4" s="455">
        <v>2000</v>
      </c>
      <c r="C4" s="836"/>
      <c r="D4" s="836">
        <v>45.927</v>
      </c>
      <c r="E4" s="836">
        <v>200</v>
      </c>
      <c r="F4" s="837">
        <f>+D4/E4*100</f>
        <v>22.9635</v>
      </c>
    </row>
    <row r="5" spans="2:8" ht="18.75" customHeight="1">
      <c r="B5" s="455">
        <f>+B4+1</f>
        <v>2001</v>
      </c>
      <c r="C5" s="838">
        <v>4.88</v>
      </c>
      <c r="D5" s="838">
        <f>+D4+C5</f>
        <v>50.807000000000002</v>
      </c>
      <c r="E5" s="838">
        <v>202</v>
      </c>
      <c r="F5" s="839">
        <f>+D5/E5*100</f>
        <v>25.151980198019803</v>
      </c>
    </row>
    <row r="6" spans="2:8" ht="18.75" customHeight="1">
      <c r="B6" s="455">
        <f>+B5+1</f>
        <v>2002</v>
      </c>
      <c r="C6" s="836">
        <v>5.3380000000000001</v>
      </c>
      <c r="D6" s="836">
        <f>+D5+C6</f>
        <v>56.145000000000003</v>
      </c>
      <c r="E6" s="836">
        <v>203</v>
      </c>
      <c r="F6" s="837">
        <f t="shared" ref="F6:F18" si="0">+D6/E6*100</f>
        <v>27.657635467980295</v>
      </c>
    </row>
    <row r="7" spans="2:8" ht="18.75" customHeight="1">
      <c r="B7" s="455">
        <f>+B6+1</f>
        <v>2003</v>
      </c>
      <c r="C7" s="838">
        <v>4.0999999999999996</v>
      </c>
      <c r="D7" s="838">
        <v>60.242550000000001</v>
      </c>
      <c r="E7" s="838">
        <v>203</v>
      </c>
      <c r="F7" s="840">
        <f t="shared" si="0"/>
        <v>29.676133004926108</v>
      </c>
      <c r="H7" s="639"/>
    </row>
    <row r="8" spans="2:8" ht="18.75" customHeight="1">
      <c r="B8" s="455">
        <v>2004</v>
      </c>
      <c r="C8" s="836">
        <v>4.3</v>
      </c>
      <c r="D8" s="836">
        <v>64.542000000000002</v>
      </c>
      <c r="E8" s="836">
        <v>205</v>
      </c>
      <c r="F8" s="837">
        <f t="shared" si="0"/>
        <v>31.483902439024391</v>
      </c>
    </row>
    <row r="9" spans="2:8" ht="18.75" customHeight="1">
      <c r="B9" s="455">
        <v>2005</v>
      </c>
      <c r="C9" s="838">
        <v>7.3</v>
      </c>
      <c r="D9" s="838">
        <v>71.8</v>
      </c>
      <c r="E9" s="838">
        <v>205</v>
      </c>
      <c r="F9" s="840">
        <f t="shared" si="0"/>
        <v>35.024390243902438</v>
      </c>
    </row>
    <row r="10" spans="2:8" ht="18.75" customHeight="1">
      <c r="B10" s="455">
        <v>2006</v>
      </c>
      <c r="C10" s="836">
        <v>2.6</v>
      </c>
      <c r="D10" s="836">
        <v>74.400000000000006</v>
      </c>
      <c r="E10" s="836">
        <v>206</v>
      </c>
      <c r="F10" s="837">
        <f t="shared" si="0"/>
        <v>36.116504854368934</v>
      </c>
    </row>
    <row r="11" spans="2:8" ht="18.75" customHeight="1">
      <c r="B11" s="455">
        <v>2007</v>
      </c>
      <c r="C11" s="838">
        <v>4.9000000000000004</v>
      </c>
      <c r="D11" s="838">
        <v>79.3</v>
      </c>
      <c r="E11" s="838">
        <v>207</v>
      </c>
      <c r="F11" s="840">
        <f t="shared" si="0"/>
        <v>38.309178743961354</v>
      </c>
    </row>
    <row r="12" spans="2:8" ht="18.75" customHeight="1">
      <c r="B12" s="455">
        <v>2008</v>
      </c>
      <c r="C12" s="836">
        <v>4.3</v>
      </c>
      <c r="D12" s="836">
        <v>83.6</v>
      </c>
      <c r="E12" s="836">
        <v>208</v>
      </c>
      <c r="F12" s="837">
        <f t="shared" si="0"/>
        <v>40.192307692307686</v>
      </c>
    </row>
    <row r="13" spans="2:8" ht="18.75" customHeight="1">
      <c r="B13" s="455">
        <v>2009</v>
      </c>
      <c r="C13" s="838">
        <v>4.5270800000000122</v>
      </c>
      <c r="D13" s="838">
        <v>88.127080000000007</v>
      </c>
      <c r="E13" s="838">
        <v>209.09399999999999</v>
      </c>
      <c r="F13" s="840">
        <f t="shared" si="0"/>
        <v>42.147110868795856</v>
      </c>
    </row>
    <row r="14" spans="2:8" ht="18.75" customHeight="1">
      <c r="B14" s="455">
        <v>2010</v>
      </c>
      <c r="C14" s="836">
        <v>5.4730999999999881</v>
      </c>
      <c r="D14" s="836">
        <v>93.600179999999995</v>
      </c>
      <c r="E14" s="836">
        <v>209.0700708937479</v>
      </c>
      <c r="F14" s="837">
        <f t="shared" si="0"/>
        <v>44.769765275283618</v>
      </c>
    </row>
    <row r="15" spans="2:8" ht="18.75" customHeight="1">
      <c r="B15" s="455">
        <v>2011</v>
      </c>
      <c r="C15" s="838">
        <v>4.0400400000000047</v>
      </c>
      <c r="D15" s="838">
        <v>97.640219999999999</v>
      </c>
      <c r="E15" s="838">
        <v>210.14305985750997</v>
      </c>
      <c r="F15" s="840">
        <f t="shared" si="0"/>
        <v>46.463690052960175</v>
      </c>
    </row>
    <row r="16" spans="2:8" ht="18.75" customHeight="1">
      <c r="B16" s="455">
        <v>2012</v>
      </c>
      <c r="C16" s="836">
        <v>2.1100100000000026</v>
      </c>
      <c r="D16" s="836">
        <v>99.750230000000002</v>
      </c>
      <c r="E16" s="836">
        <v>210.16942665454587</v>
      </c>
      <c r="F16" s="837">
        <f t="shared" si="0"/>
        <v>47.461817633427152</v>
      </c>
    </row>
    <row r="17" spans="2:6" ht="18.75" customHeight="1">
      <c r="B17" s="456">
        <v>2013</v>
      </c>
      <c r="C17" s="838">
        <v>6.2</v>
      </c>
      <c r="D17" s="838">
        <v>105.9349</v>
      </c>
      <c r="E17" s="838">
        <v>211.1</v>
      </c>
      <c r="F17" s="838">
        <v>50.2</v>
      </c>
    </row>
    <row r="18" spans="2:6" ht="18.75" customHeight="1">
      <c r="B18" s="456">
        <v>2014</v>
      </c>
      <c r="C18" s="836">
        <f>+D18-D17</f>
        <v>5.3186100000000067</v>
      </c>
      <c r="D18" s="836">
        <f>+'3.12'!E37/1000</f>
        <v>111.25351000000001</v>
      </c>
      <c r="E18" s="836">
        <f>+resumen!L41/1000</f>
        <v>210.98821852799739</v>
      </c>
      <c r="F18" s="836">
        <f t="shared" si="0"/>
        <v>52.729726226508269</v>
      </c>
    </row>
    <row r="19" spans="2:6">
      <c r="B19" s="1262" t="s">
        <v>184</v>
      </c>
      <c r="C19" s="1262"/>
      <c r="D19" s="1262"/>
      <c r="E19" s="1262"/>
      <c r="F19" s="1262"/>
    </row>
  </sheetData>
  <sheetProtection algorithmName="SHA-512" hashValue="7I3c0z5d7W9hwCukR6kWL5liY7ILL1spH54nXgUg+GCBgESuxWejPOJR+am+JXuGEErt2ygAwGuQNJpATO8wzA==" saltValue="VfW/qr1bsl/y2ctZxCv5ig==" spinCount="100000" sheet="1" objects="1" scenarios="1"/>
  <mergeCells count="2">
    <mergeCell ref="B2:F2"/>
    <mergeCell ref="B19:F19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B2:K71"/>
  <sheetViews>
    <sheetView showGridLines="0" zoomScale="85" zoomScaleNormal="85" workbookViewId="0"/>
  </sheetViews>
  <sheetFormatPr baseColWidth="10" defaultRowHeight="15"/>
  <cols>
    <col min="1" max="1" width="2.7109375" customWidth="1"/>
    <col min="2" max="11" width="14.7109375" customWidth="1"/>
  </cols>
  <sheetData>
    <row r="2" spans="2:11" ht="26.25" customHeight="1">
      <c r="B2" s="1263" t="s">
        <v>558</v>
      </c>
      <c r="C2" s="1263"/>
      <c r="D2" s="1263"/>
      <c r="E2" s="1263"/>
      <c r="F2" s="1263"/>
      <c r="G2" s="1263"/>
      <c r="H2" s="1263"/>
      <c r="I2" s="1263"/>
      <c r="J2" s="1263"/>
    </row>
    <row r="3" spans="2:11" ht="19.5" customHeight="1">
      <c r="B3" s="266"/>
      <c r="C3" s="267"/>
      <c r="D3" s="267"/>
      <c r="E3" s="267"/>
      <c r="F3" s="267"/>
      <c r="G3" s="267"/>
      <c r="H3" s="267"/>
      <c r="I3" s="267"/>
      <c r="J3" s="267"/>
      <c r="K3" s="268"/>
    </row>
    <row r="4" spans="2:11" ht="19.5" customHeight="1">
      <c r="B4" s="269"/>
      <c r="C4" s="270"/>
      <c r="D4" s="270"/>
      <c r="E4" s="270"/>
      <c r="F4" s="270"/>
      <c r="G4" s="270"/>
      <c r="H4" s="270"/>
      <c r="I4" s="270"/>
      <c r="J4" s="270"/>
      <c r="K4" s="271"/>
    </row>
    <row r="5" spans="2:11" ht="19.5" customHeight="1">
      <c r="B5" s="269"/>
      <c r="C5" s="270"/>
      <c r="D5" s="270"/>
      <c r="E5" s="270"/>
      <c r="F5" s="270"/>
      <c r="G5" s="270"/>
      <c r="H5" s="270"/>
      <c r="I5" s="270"/>
      <c r="J5" s="270"/>
      <c r="K5" s="271"/>
    </row>
    <row r="6" spans="2:11" ht="19.5" customHeight="1">
      <c r="B6" s="269"/>
      <c r="C6" s="270"/>
      <c r="D6" s="270"/>
      <c r="E6" s="270"/>
      <c r="F6" s="270"/>
      <c r="G6" s="270"/>
      <c r="H6" s="270"/>
      <c r="I6" s="270"/>
      <c r="J6" s="270"/>
      <c r="K6" s="271"/>
    </row>
    <row r="7" spans="2:11" ht="19.5" customHeight="1">
      <c r="B7" s="269"/>
      <c r="C7" s="270"/>
      <c r="D7" s="270"/>
      <c r="E7" s="270"/>
      <c r="F7" s="270"/>
      <c r="G7" s="270"/>
      <c r="H7" s="270"/>
      <c r="I7" s="270"/>
      <c r="J7" s="270"/>
      <c r="K7" s="271"/>
    </row>
    <row r="8" spans="2:11" ht="19.5" customHeight="1">
      <c r="B8" s="269"/>
      <c r="C8" s="270"/>
      <c r="D8" s="270"/>
      <c r="E8" s="270"/>
      <c r="F8" s="270"/>
      <c r="G8" s="270"/>
      <c r="H8" s="270"/>
      <c r="I8" s="270"/>
      <c r="J8" s="270"/>
      <c r="K8" s="271"/>
    </row>
    <row r="9" spans="2:11" ht="19.5" customHeight="1">
      <c r="B9" s="269"/>
      <c r="C9" s="270"/>
      <c r="D9" s="270"/>
      <c r="E9" s="270"/>
      <c r="F9" s="270"/>
      <c r="G9" s="270"/>
      <c r="H9" s="270"/>
      <c r="I9" s="270"/>
      <c r="J9" s="270"/>
      <c r="K9" s="271"/>
    </row>
    <row r="10" spans="2:11" ht="19.5" customHeight="1">
      <c r="B10" s="269"/>
      <c r="C10" s="270"/>
      <c r="D10" s="270"/>
      <c r="E10" s="270"/>
      <c r="F10" s="270"/>
      <c r="G10" s="270"/>
      <c r="H10" s="270"/>
      <c r="I10" s="270"/>
      <c r="J10" s="270"/>
      <c r="K10" s="271"/>
    </row>
    <row r="11" spans="2:11" ht="19.5" customHeight="1">
      <c r="B11" s="269"/>
      <c r="C11" s="270"/>
      <c r="D11" s="270"/>
      <c r="E11" s="270"/>
      <c r="F11" s="270"/>
      <c r="G11" s="270"/>
      <c r="H11" s="270"/>
      <c r="I11" s="270"/>
      <c r="J11" s="270"/>
      <c r="K11" s="271"/>
    </row>
    <row r="12" spans="2:11" ht="19.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71"/>
    </row>
    <row r="13" spans="2:11" ht="19.5" customHeight="1">
      <c r="B13" s="269"/>
      <c r="C13" s="270"/>
      <c r="D13" s="270"/>
      <c r="E13" s="270"/>
      <c r="F13" s="270"/>
      <c r="G13" s="270"/>
      <c r="H13" s="270"/>
      <c r="I13" s="270"/>
      <c r="J13" s="270"/>
      <c r="K13" s="271"/>
    </row>
    <row r="14" spans="2:11" ht="19.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71"/>
    </row>
    <row r="15" spans="2:11" ht="19.5" customHeight="1">
      <c r="B15" s="269"/>
      <c r="C15" s="270"/>
      <c r="D15" s="270"/>
      <c r="E15" s="270"/>
      <c r="F15" s="270"/>
      <c r="G15" s="270"/>
      <c r="H15" s="270"/>
      <c r="I15" s="270"/>
      <c r="J15" s="270"/>
      <c r="K15" s="271"/>
    </row>
    <row r="16" spans="2:11" ht="19.5" customHeight="1">
      <c r="B16" s="269"/>
      <c r="C16" s="270"/>
      <c r="D16" s="270"/>
      <c r="E16" s="270"/>
      <c r="F16" s="270"/>
      <c r="G16" s="270"/>
      <c r="H16" s="270"/>
      <c r="I16" s="270"/>
      <c r="J16" s="270"/>
      <c r="K16" s="271"/>
    </row>
    <row r="17" spans="2:11" ht="19.5" customHeight="1">
      <c r="B17" s="269"/>
      <c r="C17" s="270"/>
      <c r="D17" s="270"/>
      <c r="E17" s="270"/>
      <c r="F17" s="270"/>
      <c r="G17" s="270"/>
      <c r="H17" s="270"/>
      <c r="I17" s="270"/>
      <c r="J17" s="270"/>
      <c r="K17" s="271"/>
    </row>
    <row r="18" spans="2:11" ht="19.5" customHeight="1">
      <c r="B18" s="269"/>
      <c r="C18" s="270"/>
      <c r="D18" s="270"/>
      <c r="E18" s="270"/>
      <c r="F18" s="270"/>
      <c r="G18" s="270"/>
      <c r="H18" s="270"/>
      <c r="I18" s="270"/>
      <c r="J18" s="270"/>
      <c r="K18" s="271"/>
    </row>
    <row r="19" spans="2:11" ht="19.5" customHeight="1">
      <c r="B19" s="269"/>
      <c r="C19" s="270"/>
      <c r="D19" s="270"/>
      <c r="E19" s="270"/>
      <c r="F19" s="270"/>
      <c r="G19" s="270"/>
      <c r="H19" s="270"/>
      <c r="I19" s="270"/>
      <c r="J19" s="270"/>
      <c r="K19" s="271"/>
    </row>
    <row r="20" spans="2:11" ht="19.5" customHeight="1">
      <c r="B20" s="269"/>
      <c r="C20" s="270"/>
      <c r="D20" s="270"/>
      <c r="E20" s="270"/>
      <c r="F20" s="270"/>
      <c r="G20" s="270"/>
      <c r="H20" s="270"/>
      <c r="I20" s="270"/>
      <c r="J20" s="270"/>
      <c r="K20" s="271"/>
    </row>
    <row r="21" spans="2:11" ht="19.5" customHeight="1">
      <c r="B21" s="269"/>
      <c r="C21" s="270"/>
      <c r="D21" s="270"/>
      <c r="E21" s="270"/>
      <c r="F21" s="270"/>
      <c r="G21" s="270"/>
      <c r="H21" s="270"/>
      <c r="I21" s="270"/>
      <c r="J21" s="270"/>
      <c r="K21" s="271"/>
    </row>
    <row r="22" spans="2:11" ht="19.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71"/>
    </row>
    <row r="23" spans="2:11" ht="19.5" customHeight="1">
      <c r="B23" s="269"/>
      <c r="C23" s="270"/>
      <c r="D23" s="270"/>
      <c r="E23" s="270"/>
      <c r="F23" s="270"/>
      <c r="G23" s="270"/>
      <c r="H23" s="270"/>
      <c r="I23" s="270"/>
      <c r="J23" s="270"/>
      <c r="K23" s="271"/>
    </row>
    <row r="24" spans="2:11" ht="19.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71"/>
    </row>
    <row r="25" spans="2:11" ht="19.5" customHeight="1">
      <c r="B25" s="269"/>
      <c r="C25" s="270"/>
      <c r="D25" s="270"/>
      <c r="E25" s="270"/>
      <c r="F25" s="270"/>
      <c r="G25" s="270"/>
      <c r="H25" s="270"/>
      <c r="I25" s="270"/>
      <c r="J25" s="270"/>
      <c r="K25" s="271"/>
    </row>
    <row r="26" spans="2:11" ht="19.5" customHeight="1">
      <c r="B26" s="272"/>
      <c r="C26" s="273"/>
      <c r="D26" s="273"/>
      <c r="E26" s="273"/>
      <c r="F26" s="273"/>
      <c r="G26" s="273"/>
      <c r="H26" s="273"/>
      <c r="I26" s="273"/>
      <c r="J26" s="273"/>
      <c r="K26" s="274"/>
    </row>
    <row r="27" spans="2:11">
      <c r="B27" s="706" t="s">
        <v>184</v>
      </c>
    </row>
    <row r="59" spans="2:9">
      <c r="B59" s="882"/>
      <c r="C59" s="882"/>
      <c r="D59" s="882"/>
      <c r="E59" s="882"/>
      <c r="F59" s="882"/>
      <c r="G59" s="882"/>
      <c r="H59" s="882"/>
      <c r="I59" s="882"/>
    </row>
    <row r="60" spans="2:9">
      <c r="B60" s="882"/>
      <c r="C60" s="1362" t="s">
        <v>271</v>
      </c>
      <c r="D60" s="1362"/>
      <c r="E60" s="1362"/>
      <c r="F60" s="1362"/>
      <c r="G60" s="1362"/>
      <c r="H60" s="1362"/>
      <c r="I60" s="882"/>
    </row>
    <row r="61" spans="2:9">
      <c r="B61" s="882"/>
      <c r="C61" s="1363" t="s">
        <v>85</v>
      </c>
      <c r="D61" s="1363" t="s">
        <v>86</v>
      </c>
      <c r="E61" s="1363" t="s">
        <v>87</v>
      </c>
      <c r="F61" s="1363" t="s">
        <v>102</v>
      </c>
      <c r="G61" s="1363" t="s">
        <v>103</v>
      </c>
      <c r="H61" s="1363" t="s">
        <v>104</v>
      </c>
      <c r="I61" s="882"/>
    </row>
    <row r="62" spans="2:9" ht="36">
      <c r="B62" s="882"/>
      <c r="C62" s="1363" t="s">
        <v>272</v>
      </c>
      <c r="D62" s="1363" t="s">
        <v>273</v>
      </c>
      <c r="E62" s="1363" t="s">
        <v>274</v>
      </c>
      <c r="F62" s="1363" t="s">
        <v>275</v>
      </c>
      <c r="G62" s="1363" t="s">
        <v>276</v>
      </c>
      <c r="H62" s="1363" t="s">
        <v>277</v>
      </c>
      <c r="I62" s="882"/>
    </row>
    <row r="63" spans="2:9">
      <c r="B63" s="882"/>
      <c r="C63" s="1364">
        <v>2007</v>
      </c>
      <c r="D63" s="1364">
        <f>+'3.10'!C11</f>
        <v>4.9000000000000004</v>
      </c>
      <c r="E63" s="1365">
        <f>+'3.10'!D11</f>
        <v>79.3</v>
      </c>
      <c r="F63" s="1366">
        <f>+'3.10'!E11</f>
        <v>207</v>
      </c>
      <c r="G63" s="1367">
        <f>+'3.10'!F11</f>
        <v>38.309178743961354</v>
      </c>
      <c r="H63" s="1367"/>
      <c r="I63" s="882"/>
    </row>
    <row r="64" spans="2:9">
      <c r="B64" s="882"/>
      <c r="C64" s="1364">
        <v>2008</v>
      </c>
      <c r="D64" s="1364">
        <f>+'3.10'!C12</f>
        <v>4.3</v>
      </c>
      <c r="E64" s="1365">
        <f>+'3.10'!D12</f>
        <v>83.6</v>
      </c>
      <c r="F64" s="1366">
        <f>+'3.10'!E12</f>
        <v>208</v>
      </c>
      <c r="G64" s="1367">
        <f>+'3.10'!F12</f>
        <v>40.192307692307686</v>
      </c>
      <c r="H64" s="1367">
        <f>+Tabla1527[[#This Row],[Columna5]]-G63</f>
        <v>1.8831289483463323</v>
      </c>
      <c r="I64" s="882"/>
    </row>
    <row r="65" spans="2:9">
      <c r="B65" s="882"/>
      <c r="C65" s="1364">
        <v>2009</v>
      </c>
      <c r="D65" s="1368">
        <f>+'3.10'!C13</f>
        <v>4.5270800000000122</v>
      </c>
      <c r="E65" s="1365">
        <f>+'3.10'!D13</f>
        <v>88.127080000000007</v>
      </c>
      <c r="F65" s="1366">
        <f>+'3.10'!E13</f>
        <v>209.09399999999999</v>
      </c>
      <c r="G65" s="1367">
        <f>+'3.10'!F13</f>
        <v>42.147110868795856</v>
      </c>
      <c r="H65" s="1367">
        <f>+Tabla1527[[#This Row],[Columna5]]-G64</f>
        <v>1.9548031764881699</v>
      </c>
      <c r="I65" s="882"/>
    </row>
    <row r="66" spans="2:9">
      <c r="B66" s="882"/>
      <c r="C66" s="1364">
        <v>2010</v>
      </c>
      <c r="D66" s="1368">
        <f>+'3.10'!C14</f>
        <v>5.4730999999999881</v>
      </c>
      <c r="E66" s="1365">
        <f>+'3.10'!D14</f>
        <v>93.600179999999995</v>
      </c>
      <c r="F66" s="1366">
        <f>+'3.10'!E14</f>
        <v>209.0700708937479</v>
      </c>
      <c r="G66" s="1367">
        <f>+'3.10'!F14</f>
        <v>44.769765275283618</v>
      </c>
      <c r="H66" s="1367">
        <f>+Tabla1527[[#This Row],[Columna5]]-G65</f>
        <v>2.6226544064877615</v>
      </c>
      <c r="I66" s="882"/>
    </row>
    <row r="67" spans="2:9">
      <c r="B67" s="882"/>
      <c r="C67" s="1364">
        <v>2011</v>
      </c>
      <c r="D67" s="1368">
        <f>+'3.10'!C15</f>
        <v>4.0400400000000047</v>
      </c>
      <c r="E67" s="1365">
        <f>+'3.10'!D15</f>
        <v>97.640219999999999</v>
      </c>
      <c r="F67" s="1366">
        <f>+'3.10'!E15</f>
        <v>210.14305985750997</v>
      </c>
      <c r="G67" s="1367">
        <f>+'3.10'!F15</f>
        <v>46.463690052960175</v>
      </c>
      <c r="H67" s="1367">
        <f>+Tabla1527[[#This Row],[Columna5]]-G66</f>
        <v>1.6939247776765569</v>
      </c>
      <c r="I67" s="882"/>
    </row>
    <row r="68" spans="2:9">
      <c r="B68" s="882"/>
      <c r="C68" s="1364">
        <v>2012</v>
      </c>
      <c r="D68" s="1368">
        <f>+'3.10'!C16</f>
        <v>2.1100100000000026</v>
      </c>
      <c r="E68" s="1365">
        <f>+'3.10'!D16</f>
        <v>99.750230000000002</v>
      </c>
      <c r="F68" s="1366">
        <f>+'3.10'!E16</f>
        <v>210.16942665454587</v>
      </c>
      <c r="G68" s="1367">
        <f>+'3.10'!F16</f>
        <v>47.461817633427152</v>
      </c>
      <c r="H68" s="1367">
        <f>+Tabla1527[[#This Row],[Columna5]]-G67</f>
        <v>0.9981275804669778</v>
      </c>
      <c r="I68" s="882"/>
    </row>
    <row r="69" spans="2:9">
      <c r="B69" s="882"/>
      <c r="C69" s="1364">
        <v>2013</v>
      </c>
      <c r="D69" s="1368">
        <f>+'3.10'!C17</f>
        <v>6.2</v>
      </c>
      <c r="E69" s="1365">
        <f>+'3.10'!D17</f>
        <v>105.9349</v>
      </c>
      <c r="F69" s="1366">
        <f>+'3.10'!E17</f>
        <v>211.1</v>
      </c>
      <c r="G69" s="1367">
        <f>+'3.10'!F17</f>
        <v>50.2</v>
      </c>
      <c r="H69" s="1367">
        <f>+Tabla1527[[#This Row],[Columna5]]-G68</f>
        <v>2.7381823665728504</v>
      </c>
      <c r="I69" s="882"/>
    </row>
    <row r="70" spans="2:9">
      <c r="B70" s="882"/>
      <c r="C70" s="1364">
        <v>2014</v>
      </c>
      <c r="D70" s="1368">
        <f>+'3.10'!C18</f>
        <v>5.3186100000000067</v>
      </c>
      <c r="E70" s="1365">
        <f>+'3.10'!D18</f>
        <v>111.25351000000001</v>
      </c>
      <c r="F70" s="1366">
        <f>+'3.10'!E18</f>
        <v>210.98821852799739</v>
      </c>
      <c r="G70" s="1367">
        <f>+'3.10'!F18</f>
        <v>52.729726226508269</v>
      </c>
      <c r="H70" s="1367">
        <f>+Tabla1527[[#This Row],[Columna5]]-G69</f>
        <v>2.5297262265082665</v>
      </c>
      <c r="I70" s="882"/>
    </row>
    <row r="71" spans="2:9">
      <c r="B71" s="882"/>
      <c r="C71" s="1364"/>
      <c r="D71" s="1364"/>
      <c r="E71" s="1364"/>
      <c r="F71" s="1364"/>
      <c r="G71" s="1364"/>
      <c r="H71" s="1364"/>
      <c r="I71" s="882"/>
    </row>
  </sheetData>
  <sheetProtection algorithmName="SHA-512" hashValue="ARo0Kgm/bqybwfuj4NFdY7Sy2+2bBUAceMcB4pAarJ0oy2tI8xrp1SuUfPWQ01jF7/tA3A9grETULZxt8rSs8w==" saltValue="AoIKgNymQdxXlf3pBkJlGg==" spinCount="100000" sheet="1" objects="1" scenarios="1"/>
  <mergeCells count="2">
    <mergeCell ref="C60:H60"/>
    <mergeCell ref="B2:J2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  <tableParts count="1">
    <tablePart r:id="rId3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B1:K53"/>
  <sheetViews>
    <sheetView showZeros="0" workbookViewId="0"/>
  </sheetViews>
  <sheetFormatPr baseColWidth="10" defaultRowHeight="12.75"/>
  <cols>
    <col min="1" max="1" width="2.7109375" style="23" customWidth="1"/>
    <col min="2" max="2" width="10.7109375" style="23" customWidth="1"/>
    <col min="3" max="3" width="14.7109375" style="23" customWidth="1"/>
    <col min="4" max="4" width="17.7109375" style="23" customWidth="1"/>
    <col min="5" max="5" width="14.7109375" style="23" customWidth="1"/>
    <col min="6" max="6" width="2.7109375" style="23" customWidth="1"/>
    <col min="7" max="7" width="11.42578125" style="23"/>
    <col min="8" max="8" width="9.7109375" style="23" customWidth="1"/>
    <col min="9" max="9" width="14.7109375" style="23" customWidth="1"/>
    <col min="10" max="10" width="9.7109375" style="23" customWidth="1"/>
    <col min="11" max="11" width="14.7109375" style="23" customWidth="1"/>
    <col min="12" max="16384" width="11.42578125" style="23"/>
  </cols>
  <sheetData>
    <row r="1" spans="2:11" s="22" customFormat="1" ht="12" customHeight="1" thickBot="1">
      <c r="B1" s="20"/>
      <c r="C1" s="21"/>
      <c r="D1" s="21"/>
      <c r="E1" s="21"/>
      <c r="H1" s="21"/>
      <c r="I1" s="21"/>
      <c r="J1" s="21"/>
      <c r="K1" s="21"/>
    </row>
    <row r="2" spans="2:11" ht="36" customHeight="1" thickBot="1">
      <c r="B2" s="1117" t="s">
        <v>587</v>
      </c>
      <c r="C2" s="1118"/>
      <c r="D2" s="1118"/>
      <c r="E2" s="1119"/>
      <c r="H2" s="457"/>
      <c r="I2" s="457"/>
      <c r="J2" s="458"/>
      <c r="K2" s="458"/>
    </row>
    <row r="3" spans="2:11" ht="22.5" customHeight="1" thickBot="1">
      <c r="B3" s="1264" t="s">
        <v>0</v>
      </c>
      <c r="C3" s="1265" t="s">
        <v>278</v>
      </c>
      <c r="D3" s="1266"/>
      <c r="E3" s="1267"/>
      <c r="H3" s="457"/>
      <c r="I3" s="457"/>
      <c r="J3" s="457"/>
      <c r="K3" s="457"/>
    </row>
    <row r="4" spans="2:11" ht="38.25" customHeight="1" thickBot="1">
      <c r="B4" s="1264"/>
      <c r="C4" s="460" t="s">
        <v>191</v>
      </c>
      <c r="D4" s="460" t="s">
        <v>187</v>
      </c>
      <c r="E4" s="460" t="s">
        <v>279</v>
      </c>
      <c r="H4" s="457"/>
      <c r="I4" s="457"/>
      <c r="J4" s="457"/>
      <c r="K4" s="457"/>
    </row>
    <row r="5" spans="2:11" ht="20.100000000000001" customHeight="1" thickBot="1">
      <c r="B5" s="461">
        <v>1992</v>
      </c>
      <c r="C5" s="449">
        <v>394</v>
      </c>
      <c r="D5" s="462" t="s">
        <v>189</v>
      </c>
      <c r="E5" s="462">
        <v>30554</v>
      </c>
      <c r="H5" s="457"/>
      <c r="I5" s="457"/>
      <c r="J5" s="457"/>
      <c r="K5" s="457"/>
    </row>
    <row r="6" spans="2:11" ht="20.100000000000001" customHeight="1" thickBot="1">
      <c r="B6" s="463">
        <v>1993</v>
      </c>
      <c r="C6" s="451">
        <v>454</v>
      </c>
      <c r="D6" s="464" t="s">
        <v>189</v>
      </c>
      <c r="E6" s="464">
        <v>30726</v>
      </c>
      <c r="H6" s="457"/>
      <c r="I6" s="457"/>
      <c r="J6" s="457"/>
      <c r="K6" s="457"/>
    </row>
    <row r="7" spans="2:11" ht="20.100000000000001" customHeight="1" thickBot="1">
      <c r="B7" s="461">
        <v>1994</v>
      </c>
      <c r="C7" s="449">
        <v>461</v>
      </c>
      <c r="D7" s="462" t="s">
        <v>189</v>
      </c>
      <c r="E7" s="462">
        <v>32065</v>
      </c>
      <c r="H7" s="457"/>
      <c r="I7" s="457"/>
      <c r="J7" s="457"/>
      <c r="K7" s="457"/>
    </row>
    <row r="8" spans="2:11" ht="20.100000000000001" customHeight="1" thickBot="1">
      <c r="B8" s="463">
        <v>1995</v>
      </c>
      <c r="C8" s="451">
        <v>469</v>
      </c>
      <c r="D8" s="464">
        <v>48172</v>
      </c>
      <c r="E8" s="464">
        <v>32905.199999999997</v>
      </c>
      <c r="H8" s="457"/>
      <c r="I8" s="457"/>
      <c r="J8" s="457"/>
      <c r="K8" s="457"/>
    </row>
    <row r="9" spans="2:11" ht="20.100000000000001" customHeight="1" thickBot="1">
      <c r="B9" s="461">
        <v>1996</v>
      </c>
      <c r="C9" s="449">
        <v>595</v>
      </c>
      <c r="D9" s="462">
        <v>51696.3</v>
      </c>
      <c r="E9" s="462">
        <v>33745.4</v>
      </c>
      <c r="H9" s="457"/>
      <c r="I9" s="457"/>
      <c r="J9" s="457"/>
      <c r="K9" s="457"/>
    </row>
    <row r="10" spans="2:11" ht="20.100000000000001" customHeight="1" thickBot="1">
      <c r="B10" s="463">
        <v>1997</v>
      </c>
      <c r="C10" s="451">
        <v>639</v>
      </c>
      <c r="D10" s="464">
        <v>57401.7</v>
      </c>
      <c r="E10" s="464">
        <v>39388.800000000003</v>
      </c>
      <c r="H10" s="457"/>
      <c r="I10" s="457"/>
      <c r="J10" s="457"/>
      <c r="K10" s="457"/>
    </row>
    <row r="11" spans="2:11" ht="20.100000000000001" customHeight="1" thickBot="1">
      <c r="B11" s="461">
        <v>1998</v>
      </c>
      <c r="C11" s="449">
        <v>727</v>
      </c>
      <c r="D11" s="462">
        <v>58560.2</v>
      </c>
      <c r="E11" s="462">
        <v>40854.699999999997</v>
      </c>
      <c r="H11" s="457"/>
      <c r="I11" s="457"/>
      <c r="J11" s="457"/>
      <c r="K11" s="457"/>
    </row>
    <row r="12" spans="2:11" ht="20.100000000000001" customHeight="1" thickBot="1">
      <c r="B12" s="463">
        <v>1999</v>
      </c>
      <c r="C12" s="451">
        <v>777</v>
      </c>
      <c r="D12" s="464">
        <v>61558.99</v>
      </c>
      <c r="E12" s="464">
        <v>42396.76</v>
      </c>
      <c r="H12" s="457"/>
      <c r="I12" s="457"/>
      <c r="J12" s="457"/>
      <c r="K12" s="457"/>
    </row>
    <row r="13" spans="2:11" ht="20.100000000000001" customHeight="1" thickBot="1">
      <c r="B13" s="461">
        <v>2000</v>
      </c>
      <c r="C13" s="449">
        <v>793</v>
      </c>
      <c r="D13" s="462">
        <v>68970</v>
      </c>
      <c r="E13" s="462">
        <v>45927.3</v>
      </c>
      <c r="H13" s="457"/>
      <c r="I13" s="457"/>
      <c r="J13" s="457"/>
      <c r="K13" s="457"/>
    </row>
    <row r="14" spans="2:11" ht="20.100000000000001" customHeight="1" thickBot="1">
      <c r="B14" s="463">
        <v>2001</v>
      </c>
      <c r="C14" s="451">
        <v>938</v>
      </c>
      <c r="D14" s="464">
        <v>73852.600000000006</v>
      </c>
      <c r="E14" s="464">
        <v>50810</v>
      </c>
      <c r="H14" s="457"/>
      <c r="I14" s="457"/>
      <c r="J14" s="457"/>
      <c r="K14" s="457"/>
    </row>
    <row r="15" spans="2:11" ht="20.100000000000001" customHeight="1" thickBot="1">
      <c r="B15" s="461">
        <v>2002</v>
      </c>
      <c r="C15" s="449">
        <v>1077</v>
      </c>
      <c r="D15" s="462">
        <v>79735.03</v>
      </c>
      <c r="E15" s="462">
        <v>56148.49</v>
      </c>
      <c r="H15" s="457"/>
      <c r="I15" s="457"/>
      <c r="J15" s="457"/>
      <c r="K15" s="457"/>
    </row>
    <row r="16" spans="2:11" ht="20.100000000000001" customHeight="1" thickBot="1">
      <c r="B16" s="463">
        <v>2003</v>
      </c>
      <c r="C16" s="451">
        <v>1182</v>
      </c>
      <c r="D16" s="464">
        <v>84331.48</v>
      </c>
      <c r="E16" s="464">
        <v>60242.55</v>
      </c>
      <c r="H16" s="457"/>
      <c r="I16" s="457"/>
      <c r="J16" s="457"/>
      <c r="K16" s="457"/>
    </row>
    <row r="17" spans="2:11" ht="20.100000000000001" customHeight="1" thickBot="1">
      <c r="B17" s="461">
        <v>2004</v>
      </c>
      <c r="C17" s="449">
        <v>1300</v>
      </c>
      <c r="D17" s="462">
        <v>88718.3</v>
      </c>
      <c r="E17" s="462">
        <v>64541.94</v>
      </c>
      <c r="H17" s="457"/>
      <c r="I17" s="457"/>
      <c r="J17" s="457"/>
      <c r="K17" s="457"/>
    </row>
    <row r="18" spans="2:11" ht="20.100000000000001" customHeight="1" thickBot="1">
      <c r="B18" s="463">
        <v>2005</v>
      </c>
      <c r="C18" s="451">
        <v>1433</v>
      </c>
      <c r="D18" s="464">
        <v>95774.27</v>
      </c>
      <c r="E18" s="464">
        <v>71784.84</v>
      </c>
      <c r="H18" s="457"/>
      <c r="I18" s="457"/>
      <c r="J18" s="457"/>
      <c r="K18" s="457"/>
    </row>
    <row r="19" spans="2:11" ht="20.100000000000001" customHeight="1" thickBot="1">
      <c r="B19" s="461">
        <v>2006</v>
      </c>
      <c r="C19" s="449">
        <v>1593</v>
      </c>
      <c r="D19" s="462">
        <v>99764.2</v>
      </c>
      <c r="E19" s="462">
        <v>74388.3</v>
      </c>
      <c r="H19" s="457"/>
      <c r="I19" s="457"/>
      <c r="J19" s="457"/>
      <c r="K19" s="457"/>
    </row>
    <row r="20" spans="2:11" ht="20.100000000000001" customHeight="1" thickBot="1">
      <c r="B20" s="463">
        <v>2007</v>
      </c>
      <c r="C20" s="451">
        <v>1710</v>
      </c>
      <c r="D20" s="464">
        <v>106266.7</v>
      </c>
      <c r="E20" s="464">
        <v>79294.3</v>
      </c>
      <c r="H20" s="457"/>
      <c r="I20" s="457"/>
      <c r="J20" s="457"/>
      <c r="K20" s="457"/>
    </row>
    <row r="21" spans="2:11" ht="20.100000000000001" customHeight="1" thickBot="1">
      <c r="B21" s="461">
        <v>2008</v>
      </c>
      <c r="C21" s="449">
        <v>1833</v>
      </c>
      <c r="D21" s="462">
        <v>113023.96999999997</v>
      </c>
      <c r="E21" s="462">
        <v>83639.609999999986</v>
      </c>
      <c r="H21" s="457"/>
      <c r="I21" s="457"/>
      <c r="J21" s="457"/>
      <c r="K21" s="457"/>
    </row>
    <row r="22" spans="2:11" ht="20.100000000000001" customHeight="1" thickBot="1">
      <c r="B22" s="463">
        <v>2009</v>
      </c>
      <c r="C22" s="451">
        <v>2029</v>
      </c>
      <c r="D22" s="464">
        <v>120860.89000000004</v>
      </c>
      <c r="E22" s="464">
        <v>88127.08</v>
      </c>
      <c r="H22" s="457"/>
      <c r="I22" s="457"/>
      <c r="J22" s="457"/>
      <c r="K22" s="457"/>
    </row>
    <row r="23" spans="2:11" ht="20.100000000000001" customHeight="1" thickBot="1">
      <c r="B23" s="461">
        <v>2010</v>
      </c>
      <c r="C23" s="449">
        <v>2186</v>
      </c>
      <c r="D23" s="462">
        <v>126847.49</v>
      </c>
      <c r="E23" s="462">
        <v>93600.18</v>
      </c>
      <c r="H23" s="457"/>
      <c r="I23" s="457"/>
      <c r="J23" s="457"/>
      <c r="K23" s="457"/>
    </row>
    <row r="24" spans="2:11" ht="20.100000000000001" customHeight="1" thickBot="1">
      <c r="B24" s="463">
        <v>2011</v>
      </c>
      <c r="C24" s="451">
        <v>2289</v>
      </c>
      <c r="D24" s="464">
        <v>137082.12999999998</v>
      </c>
      <c r="E24" s="464">
        <v>97640.22</v>
      </c>
      <c r="H24" s="457"/>
      <c r="I24" s="457"/>
      <c r="J24" s="457"/>
      <c r="K24" s="457"/>
    </row>
    <row r="25" spans="2:11" ht="20.100000000000001" customHeight="1" thickBot="1">
      <c r="B25" s="461">
        <v>2012</v>
      </c>
      <c r="C25" s="449">
        <v>2342</v>
      </c>
      <c r="D25" s="462">
        <v>140142.07999999999</v>
      </c>
      <c r="E25" s="462">
        <v>99750.23</v>
      </c>
      <c r="G25" s="844"/>
      <c r="H25" s="457"/>
      <c r="I25" s="457"/>
      <c r="J25" s="457"/>
      <c r="K25" s="457"/>
    </row>
    <row r="26" spans="2:11" ht="20.100000000000001" customHeight="1" thickBot="1">
      <c r="B26" s="463">
        <v>2013</v>
      </c>
      <c r="C26" s="451">
        <v>2287</v>
      </c>
      <c r="D26" s="451">
        <v>152172</v>
      </c>
      <c r="E26" s="451">
        <v>105935</v>
      </c>
      <c r="G26" s="845"/>
      <c r="H26" s="457"/>
      <c r="I26" s="457"/>
      <c r="J26" s="457"/>
      <c r="K26" s="457"/>
    </row>
    <row r="27" spans="2:11" ht="20.100000000000001" customHeight="1" thickBot="1">
      <c r="B27" s="465">
        <v>2014</v>
      </c>
      <c r="C27" s="466">
        <f>'3.12'!C37</f>
        <v>2337</v>
      </c>
      <c r="D27" s="467">
        <f>'3.12'!D37</f>
        <v>151883.43</v>
      </c>
      <c r="E27" s="467">
        <f>'3.12'!E37</f>
        <v>111253.51000000001</v>
      </c>
      <c r="G27" s="468"/>
      <c r="H27" s="457"/>
      <c r="I27" s="457"/>
      <c r="J27" s="457"/>
      <c r="K27" s="457"/>
    </row>
    <row r="28" spans="2:11" ht="25.5" customHeight="1">
      <c r="B28" s="1268" t="s">
        <v>280</v>
      </c>
      <c r="C28" s="1268"/>
      <c r="D28" s="1268"/>
      <c r="E28" s="1268"/>
      <c r="H28" s="457"/>
      <c r="I28" s="457"/>
      <c r="J28" s="457"/>
      <c r="K28" s="457"/>
    </row>
    <row r="29" spans="2:11">
      <c r="B29" s="29"/>
      <c r="C29" s="29"/>
      <c r="D29" s="29"/>
      <c r="E29" s="29"/>
      <c r="H29" s="457"/>
      <c r="I29" s="457"/>
      <c r="J29" s="457"/>
      <c r="K29" s="457"/>
    </row>
    <row r="30" spans="2:11">
      <c r="H30" s="457"/>
      <c r="I30" s="457"/>
      <c r="J30" s="457"/>
      <c r="K30" s="457"/>
    </row>
    <row r="31" spans="2:11">
      <c r="H31" s="457"/>
      <c r="I31" s="457"/>
      <c r="J31" s="457"/>
      <c r="K31" s="457"/>
    </row>
    <row r="35" spans="2:2">
      <c r="B35" s="41"/>
    </row>
    <row r="38" spans="2:2">
      <c r="B38" s="31"/>
    </row>
    <row r="46" spans="2:2">
      <c r="B46" s="31"/>
    </row>
    <row r="53" spans="2:2">
      <c r="B53" s="32"/>
    </row>
  </sheetData>
  <sheetProtection algorithmName="SHA-512" hashValue="tOfPlbcVSiWO3DJVXXtvFbJomm3DlIwaxv4vhcDmT5v3xwbxW8onSAJR68q5fP1naLia60/v1AedVN/TL2SwmA==" saltValue="SUw6CcvzOL9BmpHLlWdzhA==" spinCount="100000" sheet="1" objects="1" scenarios="1"/>
  <mergeCells count="4">
    <mergeCell ref="B2:E2"/>
    <mergeCell ref="B3:B4"/>
    <mergeCell ref="C3:E3"/>
    <mergeCell ref="B28:E28"/>
  </mergeCells>
  <printOptions horizontalCentered="1"/>
  <pageMargins left="0.19685039370078741" right="0.19685039370078741" top="0.59055118110236227" bottom="0.59055118110236227" header="0.39370078740157483" footer="0.39370078740157483"/>
  <pageSetup paperSize="12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/>
  </sheetViews>
  <sheetFormatPr baseColWidth="10" defaultRowHeight="15"/>
  <cols>
    <col min="1" max="1" width="4.85546875" style="927" customWidth="1"/>
    <col min="2" max="2" width="2.140625" style="927" customWidth="1"/>
    <col min="3" max="3" width="8.42578125" style="927" customWidth="1"/>
    <col min="4" max="6" width="11.42578125" style="927"/>
    <col min="7" max="7" width="7" style="927" customWidth="1"/>
    <col min="8" max="8" width="4.28515625" style="927" customWidth="1"/>
    <col min="9" max="12" width="11.42578125" style="927"/>
    <col min="13" max="14" width="20.7109375" style="927" customWidth="1"/>
    <col min="15" max="15" width="2" style="927" customWidth="1"/>
    <col min="16" max="16384" width="11.42578125" style="927"/>
  </cols>
  <sheetData>
    <row r="1" spans="2:11" ht="15.75" thickBot="1"/>
    <row r="2" spans="2:11" ht="15.75" customHeight="1">
      <c r="B2" s="1062" t="s">
        <v>620</v>
      </c>
      <c r="C2" s="1063"/>
      <c r="D2" s="1063"/>
      <c r="E2" s="1063"/>
      <c r="F2" s="1063"/>
      <c r="G2" s="1063"/>
      <c r="H2" s="1063"/>
      <c r="I2" s="925"/>
      <c r="J2" s="926"/>
      <c r="K2" s="926"/>
    </row>
    <row r="3" spans="2:11" ht="15.75" customHeight="1">
      <c r="B3" s="928"/>
      <c r="C3" s="929"/>
      <c r="D3" s="929"/>
      <c r="E3" s="929"/>
      <c r="F3" s="929"/>
      <c r="G3" s="929"/>
      <c r="H3" s="930"/>
    </row>
    <row r="4" spans="2:11">
      <c r="B4" s="931"/>
      <c r="C4" s="932"/>
      <c r="D4" s="932"/>
      <c r="E4" s="932"/>
      <c r="F4" s="932"/>
      <c r="G4" s="932"/>
      <c r="H4" s="933"/>
    </row>
    <row r="5" spans="2:11">
      <c r="B5" s="931"/>
      <c r="C5" s="932"/>
      <c r="D5" s="932"/>
      <c r="E5" s="932"/>
      <c r="F5" s="932"/>
      <c r="G5" s="932"/>
      <c r="H5" s="933"/>
    </row>
    <row r="6" spans="2:11">
      <c r="B6" s="931"/>
      <c r="C6" s="932"/>
      <c r="D6" s="932"/>
      <c r="E6" s="932"/>
      <c r="F6" s="932"/>
      <c r="G6" s="932"/>
      <c r="H6" s="933"/>
    </row>
    <row r="7" spans="2:11">
      <c r="B7" s="931"/>
      <c r="C7" s="932"/>
      <c r="D7" s="932"/>
      <c r="E7" s="932"/>
      <c r="F7" s="932"/>
      <c r="G7" s="932"/>
      <c r="H7" s="933"/>
    </row>
    <row r="8" spans="2:11">
      <c r="B8" s="931"/>
      <c r="C8" s="932"/>
      <c r="D8" s="932"/>
      <c r="E8" s="932"/>
      <c r="F8" s="932"/>
      <c r="G8" s="932"/>
      <c r="H8" s="933"/>
    </row>
    <row r="9" spans="2:11">
      <c r="B9" s="931"/>
      <c r="C9" s="932"/>
      <c r="D9" s="932"/>
      <c r="E9" s="932"/>
      <c r="F9" s="932"/>
      <c r="G9" s="932"/>
      <c r="H9" s="933"/>
    </row>
    <row r="10" spans="2:11">
      <c r="B10" s="931"/>
      <c r="C10" s="932"/>
      <c r="D10" s="932"/>
      <c r="E10" s="932"/>
      <c r="F10" s="932"/>
      <c r="G10" s="932"/>
      <c r="H10" s="933"/>
    </row>
    <row r="11" spans="2:11">
      <c r="B11" s="931"/>
      <c r="C11" s="932"/>
      <c r="D11" s="932"/>
      <c r="E11" s="932"/>
      <c r="F11" s="932"/>
      <c r="G11" s="932"/>
      <c r="H11" s="933"/>
    </row>
    <row r="12" spans="2:11">
      <c r="B12" s="931"/>
      <c r="C12" s="932"/>
      <c r="D12" s="932"/>
      <c r="E12" s="932"/>
      <c r="F12" s="932"/>
      <c r="G12" s="932"/>
      <c r="H12" s="933"/>
    </row>
    <row r="13" spans="2:11" ht="60.75" customHeight="1">
      <c r="B13" s="931"/>
      <c r="C13" s="932"/>
      <c r="D13" s="932"/>
      <c r="E13" s="932"/>
      <c r="F13" s="932"/>
      <c r="G13" s="932"/>
      <c r="H13" s="933"/>
    </row>
    <row r="14" spans="2:11">
      <c r="B14" s="931"/>
      <c r="C14" s="932"/>
      <c r="D14" s="932"/>
      <c r="E14" s="932"/>
      <c r="F14" s="932"/>
      <c r="G14" s="932"/>
      <c r="H14" s="933"/>
    </row>
    <row r="15" spans="2:11">
      <c r="B15" s="931"/>
      <c r="C15" s="932"/>
      <c r="D15" s="932"/>
      <c r="E15" s="932"/>
      <c r="F15" s="932"/>
      <c r="G15" s="932"/>
      <c r="H15" s="933"/>
    </row>
    <row r="16" spans="2:11">
      <c r="B16" s="931"/>
      <c r="C16" s="932"/>
      <c r="D16" s="932"/>
      <c r="E16" s="932"/>
      <c r="F16" s="932"/>
      <c r="G16" s="932"/>
      <c r="H16" s="933"/>
    </row>
    <row r="17" spans="1:8">
      <c r="B17" s="931"/>
      <c r="C17" s="932"/>
      <c r="D17" s="932"/>
      <c r="E17" s="932"/>
      <c r="F17" s="932"/>
      <c r="G17" s="932"/>
      <c r="H17" s="933"/>
    </row>
    <row r="18" spans="1:8" ht="18" customHeight="1">
      <c r="B18" s="931"/>
      <c r="C18" s="932"/>
      <c r="D18" s="932"/>
      <c r="E18" s="932"/>
      <c r="F18" s="932"/>
      <c r="G18" s="932"/>
      <c r="H18" s="933"/>
    </row>
    <row r="19" spans="1:8" ht="6" customHeight="1">
      <c r="B19" s="934"/>
      <c r="C19" s="935"/>
      <c r="D19" s="935"/>
      <c r="E19" s="935"/>
      <c r="F19" s="935"/>
      <c r="G19" s="935"/>
      <c r="H19" s="936"/>
    </row>
    <row r="20" spans="1:8">
      <c r="B20" s="706" t="s">
        <v>625</v>
      </c>
      <c r="C20" s="706"/>
      <c r="D20" s="769"/>
      <c r="E20" s="769"/>
      <c r="F20" s="769"/>
      <c r="G20" s="769"/>
    </row>
    <row r="26" spans="1:8">
      <c r="A26" s="968"/>
      <c r="B26" s="968"/>
      <c r="C26" s="968"/>
      <c r="D26" s="968"/>
      <c r="E26" s="968"/>
      <c r="F26" s="968"/>
    </row>
    <row r="27" spans="1:8">
      <c r="A27" s="968"/>
      <c r="B27" s="968"/>
      <c r="C27" s="968"/>
      <c r="D27" s="968"/>
      <c r="E27" s="968"/>
      <c r="F27" s="968"/>
    </row>
    <row r="28" spans="1:8">
      <c r="A28" s="968"/>
      <c r="B28" s="968"/>
      <c r="C28" s="968"/>
      <c r="D28" s="968"/>
      <c r="E28" s="968"/>
      <c r="F28" s="968"/>
    </row>
    <row r="29" spans="1:8">
      <c r="A29" s="968"/>
      <c r="B29" s="968"/>
      <c r="C29" s="968"/>
      <c r="D29" s="968"/>
      <c r="E29" s="968"/>
      <c r="F29" s="968"/>
    </row>
    <row r="30" spans="1:8">
      <c r="A30" s="968" t="s">
        <v>11</v>
      </c>
      <c r="B30" s="968" t="s">
        <v>486</v>
      </c>
      <c r="C30" s="968"/>
      <c r="D30" s="968"/>
      <c r="E30" s="968"/>
      <c r="F30" s="968"/>
    </row>
    <row r="31" spans="1:8">
      <c r="A31" s="968" t="s">
        <v>488</v>
      </c>
      <c r="B31" s="969">
        <v>211</v>
      </c>
      <c r="C31" s="969"/>
      <c r="D31" s="969"/>
      <c r="E31" s="969">
        <v>211</v>
      </c>
      <c r="F31" s="968"/>
    </row>
    <row r="32" spans="1:8">
      <c r="A32" s="968" t="s">
        <v>489</v>
      </c>
      <c r="B32" s="969">
        <f>+E32-E33</f>
        <v>20.099999999999994</v>
      </c>
      <c r="C32" s="969"/>
      <c r="D32" s="969"/>
      <c r="E32" s="969">
        <v>111.3</v>
      </c>
      <c r="F32" s="968"/>
    </row>
    <row r="33" spans="1:6">
      <c r="A33" s="968" t="s">
        <v>490</v>
      </c>
      <c r="B33" s="969">
        <v>90.9</v>
      </c>
      <c r="C33" s="969"/>
      <c r="D33" s="969"/>
      <c r="E33" s="969">
        <v>91.2</v>
      </c>
      <c r="F33" s="968"/>
    </row>
    <row r="34" spans="1:6">
      <c r="A34" s="968"/>
      <c r="B34" s="968"/>
      <c r="C34" s="968"/>
      <c r="D34" s="968"/>
      <c r="E34" s="968"/>
      <c r="F34" s="968"/>
    </row>
    <row r="35" spans="1:6">
      <c r="A35" s="968"/>
      <c r="B35" s="968"/>
      <c r="C35" s="968"/>
      <c r="D35" s="968"/>
      <c r="E35" s="968"/>
      <c r="F35" s="968"/>
    </row>
    <row r="36" spans="1:6">
      <c r="A36" s="968"/>
      <c r="B36" s="968"/>
      <c r="C36" s="968"/>
      <c r="D36" s="968"/>
      <c r="E36" s="968"/>
      <c r="F36" s="968"/>
    </row>
    <row r="37" spans="1:6">
      <c r="A37" s="968"/>
      <c r="B37" s="968"/>
      <c r="C37" s="968"/>
      <c r="D37" s="968"/>
      <c r="E37" s="968"/>
      <c r="F37" s="968"/>
    </row>
    <row r="38" spans="1:6">
      <c r="A38" s="968"/>
      <c r="B38" s="968"/>
      <c r="C38" s="968"/>
      <c r="D38" s="968"/>
      <c r="E38" s="968"/>
      <c r="F38" s="968"/>
    </row>
  </sheetData>
  <sheetProtection algorithmName="SHA-512" hashValue="dT9/ezVnnliscGDhsERO57fxnJOrCEAkWjRfug/v+pRHfSD7THeOAg5AhGedJDFf4EuxiAERt4B/zo4nPrpPOA==" saltValue="hKcTsbrMKxsHwXcx1Fn/7A==" spinCount="100000" sheet="1" objects="1" scenarios="1"/>
  <mergeCells count="1">
    <mergeCell ref="B2:H2"/>
  </mergeCells>
  <pageMargins left="0.7" right="0.7" top="0.75" bottom="0.75" header="0.3" footer="0.3"/>
  <pageSetup paperSize="125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A1:S45"/>
  <sheetViews>
    <sheetView showZeros="0" zoomScale="70" zoomScaleNormal="70" workbookViewId="0"/>
  </sheetViews>
  <sheetFormatPr baseColWidth="10" defaultRowHeight="12.75"/>
  <cols>
    <col min="1" max="1" width="2.7109375" style="23" customWidth="1"/>
    <col min="2" max="2" width="24.7109375" style="23" customWidth="1"/>
    <col min="3" max="3" width="12.85546875" style="23" customWidth="1"/>
    <col min="4" max="4" width="15.140625" style="23" customWidth="1"/>
    <col min="5" max="5" width="15.42578125" style="23" customWidth="1"/>
    <col min="6" max="6" width="15.5703125" style="23" customWidth="1"/>
    <col min="7" max="7" width="2.7109375" style="23" customWidth="1"/>
    <col min="8" max="19" width="11.42578125" style="33"/>
    <col min="20" max="16384" width="11.42578125" style="23"/>
  </cols>
  <sheetData>
    <row r="1" spans="1:13" s="469" customFormat="1" ht="16.5" thickBot="1">
      <c r="A1" s="22"/>
      <c r="B1" s="20"/>
      <c r="C1" s="21"/>
      <c r="D1" s="21"/>
      <c r="E1" s="21"/>
      <c r="F1" s="22"/>
      <c r="G1" s="22"/>
    </row>
    <row r="2" spans="1:13" s="24" customFormat="1" ht="36" customHeight="1" thickBot="1">
      <c r="A2" s="23"/>
      <c r="B2" s="1117" t="s">
        <v>588</v>
      </c>
      <c r="C2" s="1118"/>
      <c r="D2" s="1118"/>
      <c r="E2" s="1118"/>
      <c r="F2" s="1269"/>
      <c r="G2" s="23"/>
    </row>
    <row r="3" spans="1:13" s="24" customFormat="1" ht="15" customHeight="1" thickBot="1">
      <c r="A3" s="23"/>
      <c r="B3" s="1270" t="s">
        <v>24</v>
      </c>
      <c r="C3" s="1271" t="s">
        <v>185</v>
      </c>
      <c r="D3" s="1272"/>
      <c r="E3" s="1272"/>
      <c r="F3" s="1273"/>
      <c r="G3" s="23"/>
    </row>
    <row r="4" spans="1:13" s="24" customFormat="1" ht="48" customHeight="1" thickBot="1">
      <c r="A4" s="23"/>
      <c r="B4" s="1270"/>
      <c r="C4" s="460" t="s">
        <v>281</v>
      </c>
      <c r="D4" s="460" t="s">
        <v>187</v>
      </c>
      <c r="E4" s="460" t="s">
        <v>279</v>
      </c>
      <c r="F4" s="460" t="s">
        <v>282</v>
      </c>
      <c r="G4" s="23"/>
    </row>
    <row r="5" spans="1:13" s="24" customFormat="1" ht="20.100000000000001" customHeight="1" thickBot="1">
      <c r="A5" s="250"/>
      <c r="B5" s="470" t="s">
        <v>27</v>
      </c>
      <c r="C5" s="471">
        <v>134</v>
      </c>
      <c r="D5" s="471">
        <v>4732.4799999999996</v>
      </c>
      <c r="E5" s="471">
        <v>3277.35</v>
      </c>
      <c r="F5" s="665">
        <f>+resumen!O9</f>
        <v>100</v>
      </c>
      <c r="G5" s="250"/>
    </row>
    <row r="6" spans="1:13" s="24" customFormat="1" ht="20.100000000000001" customHeight="1" thickBot="1">
      <c r="A6" s="23"/>
      <c r="B6" s="472" t="s">
        <v>28</v>
      </c>
      <c r="C6" s="473">
        <v>38</v>
      </c>
      <c r="D6" s="473">
        <v>7600.1</v>
      </c>
      <c r="E6" s="473">
        <v>5315.5000000000009</v>
      </c>
      <c r="F6" s="666">
        <f>+resumen!O10</f>
        <v>94.826218949706842</v>
      </c>
      <c r="G6" s="23"/>
    </row>
    <row r="7" spans="1:13" s="24" customFormat="1" ht="20.100000000000001" customHeight="1" thickBot="1">
      <c r="A7" s="250"/>
      <c r="B7" s="470" t="s">
        <v>29</v>
      </c>
      <c r="C7" s="471">
        <v>27</v>
      </c>
      <c r="D7" s="471">
        <v>1656.97</v>
      </c>
      <c r="E7" s="471">
        <v>1245.27</v>
      </c>
      <c r="F7" s="665">
        <f>+resumen!O11</f>
        <v>73.150652980008019</v>
      </c>
      <c r="G7" s="250"/>
    </row>
    <row r="8" spans="1:13" s="24" customFormat="1" ht="20.100000000000001" customHeight="1" thickBot="1">
      <c r="A8" s="23"/>
      <c r="B8" s="472" t="s">
        <v>30</v>
      </c>
      <c r="C8" s="473">
        <v>20</v>
      </c>
      <c r="D8" s="473">
        <v>155</v>
      </c>
      <c r="E8" s="473">
        <v>129.80000000000001</v>
      </c>
      <c r="F8" s="666">
        <f>+resumen!O12</f>
        <v>6.6184936714672808</v>
      </c>
      <c r="G8" s="23"/>
      <c r="K8" s="474"/>
      <c r="L8" s="474"/>
      <c r="M8" s="475"/>
    </row>
    <row r="9" spans="1:13" s="24" customFormat="1" ht="20.100000000000001" customHeight="1" thickBot="1">
      <c r="A9" s="250"/>
      <c r="B9" s="470" t="s">
        <v>31</v>
      </c>
      <c r="C9" s="471">
        <v>33</v>
      </c>
      <c r="D9" s="471">
        <v>1596.64</v>
      </c>
      <c r="E9" s="471">
        <v>748.4</v>
      </c>
      <c r="F9" s="665">
        <f>+resumen!O13</f>
        <v>19.106514464160224</v>
      </c>
      <c r="G9" s="250"/>
      <c r="J9" s="474"/>
      <c r="K9" s="474"/>
      <c r="L9" s="474"/>
      <c r="M9" s="475"/>
    </row>
    <row r="10" spans="1:13" s="24" customFormat="1" ht="20.100000000000001" customHeight="1" thickBot="1">
      <c r="A10" s="23"/>
      <c r="B10" s="472" t="s">
        <v>32</v>
      </c>
      <c r="C10" s="473">
        <v>168</v>
      </c>
      <c r="D10" s="473">
        <v>10174.900000000011</v>
      </c>
      <c r="E10" s="473">
        <v>6966.2500000000036</v>
      </c>
      <c r="F10" s="666">
        <f>+resumen!O14</f>
        <v>80.446403730778798</v>
      </c>
      <c r="G10" s="23"/>
      <c r="J10" s="474"/>
      <c r="K10" s="474"/>
      <c r="L10" s="474"/>
      <c r="M10" s="475"/>
    </row>
    <row r="11" spans="1:13" s="24" customFormat="1" ht="20.100000000000001" customHeight="1" thickBot="1">
      <c r="A11" s="250"/>
      <c r="B11" s="470" t="s">
        <v>33</v>
      </c>
      <c r="C11" s="471">
        <v>21</v>
      </c>
      <c r="D11" s="471">
        <v>4976.5</v>
      </c>
      <c r="E11" s="471">
        <v>3878</v>
      </c>
      <c r="F11" s="665">
        <f>+resumen!O15</f>
        <v>47.166631434897596</v>
      </c>
      <c r="G11" s="250"/>
      <c r="J11" s="474"/>
      <c r="K11" s="474"/>
      <c r="L11" s="474"/>
      <c r="M11" s="475"/>
    </row>
    <row r="12" spans="1:13" s="24" customFormat="1" ht="20.100000000000001" customHeight="1" thickBot="1">
      <c r="A12" s="23"/>
      <c r="B12" s="472" t="s">
        <v>34</v>
      </c>
      <c r="C12" s="473">
        <v>60</v>
      </c>
      <c r="D12" s="473">
        <v>2285.1999999999998</v>
      </c>
      <c r="E12" s="473">
        <v>1609.9999999999998</v>
      </c>
      <c r="F12" s="666">
        <f>+resumen!O16</f>
        <v>62.372824982542404</v>
      </c>
      <c r="G12" s="23"/>
      <c r="J12" s="474"/>
    </row>
    <row r="13" spans="1:13" s="24" customFormat="1" ht="20.100000000000001" customHeight="1" thickBot="1">
      <c r="A13" s="250"/>
      <c r="B13" s="470" t="s">
        <v>35</v>
      </c>
      <c r="C13" s="471">
        <v>29</v>
      </c>
      <c r="D13" s="471">
        <v>5624.5</v>
      </c>
      <c r="E13" s="471">
        <v>3421.8</v>
      </c>
      <c r="F13" s="665">
        <f>+resumen!O17</f>
        <v>15.198255949253662</v>
      </c>
      <c r="G13" s="250"/>
    </row>
    <row r="14" spans="1:13" s="24" customFormat="1" ht="20.100000000000001" customHeight="1" thickBot="1">
      <c r="A14" s="23"/>
      <c r="B14" s="472" t="s">
        <v>36</v>
      </c>
      <c r="C14" s="473">
        <v>178</v>
      </c>
      <c r="D14" s="473">
        <v>4505.9600000000009</v>
      </c>
      <c r="E14" s="473">
        <v>3413.8199999999974</v>
      </c>
      <c r="F14" s="666">
        <f>+resumen!O18</f>
        <v>68.097492265770569</v>
      </c>
      <c r="G14" s="23"/>
    </row>
    <row r="15" spans="1:13" s="24" customFormat="1" ht="20.100000000000001" customHeight="1" thickBot="1">
      <c r="A15" s="250"/>
      <c r="B15" s="470" t="s">
        <v>37</v>
      </c>
      <c r="C15" s="471">
        <v>72</v>
      </c>
      <c r="D15" s="471">
        <v>7289.6699999999992</v>
      </c>
      <c r="E15" s="471">
        <v>5238.75</v>
      </c>
      <c r="F15" s="665">
        <f>+resumen!O19</f>
        <v>59.77227136941864</v>
      </c>
      <c r="G15" s="250"/>
    </row>
    <row r="16" spans="1:13" s="24" customFormat="1" ht="20.100000000000001" customHeight="1" thickBot="1">
      <c r="A16" s="23"/>
      <c r="B16" s="472" t="s">
        <v>38</v>
      </c>
      <c r="C16" s="473">
        <v>60</v>
      </c>
      <c r="D16" s="473">
        <v>4214.7700000000004</v>
      </c>
      <c r="E16" s="473">
        <v>3511.96</v>
      </c>
      <c r="F16" s="666">
        <f>+resumen!O20</f>
        <v>96.787982575937093</v>
      </c>
      <c r="G16" s="23"/>
    </row>
    <row r="17" spans="1:7" s="24" customFormat="1" ht="20.100000000000001" customHeight="1" thickBot="1">
      <c r="A17" s="250"/>
      <c r="B17" s="470" t="s">
        <v>39</v>
      </c>
      <c r="C17" s="471">
        <v>24</v>
      </c>
      <c r="D17" s="471">
        <v>507.55000000000007</v>
      </c>
      <c r="E17" s="471">
        <v>295.5</v>
      </c>
      <c r="F17" s="665">
        <f>+resumen!O21</f>
        <v>11.854355277352838</v>
      </c>
      <c r="G17" s="250"/>
    </row>
    <row r="18" spans="1:7" s="24" customFormat="1" ht="20.100000000000001" customHeight="1" thickBot="1">
      <c r="A18" s="23"/>
      <c r="B18" s="472" t="s">
        <v>40</v>
      </c>
      <c r="C18" s="473">
        <v>149</v>
      </c>
      <c r="D18" s="473">
        <v>15391.9</v>
      </c>
      <c r="E18" s="473">
        <v>12094.83</v>
      </c>
      <c r="F18" s="666">
        <f>+resumen!O22</f>
        <v>86.809938944416089</v>
      </c>
      <c r="G18" s="23"/>
    </row>
    <row r="19" spans="1:7" s="24" customFormat="1" ht="20.100000000000001" customHeight="1" thickBot="1">
      <c r="A19" s="250"/>
      <c r="B19" s="470" t="s">
        <v>41</v>
      </c>
      <c r="C19" s="471">
        <v>148</v>
      </c>
      <c r="D19" s="471">
        <v>9075</v>
      </c>
      <c r="E19" s="471">
        <v>6865.9000000000015</v>
      </c>
      <c r="F19" s="665">
        <f>+resumen!O23</f>
        <v>26.53182051746602</v>
      </c>
      <c r="G19" s="250"/>
    </row>
    <row r="20" spans="1:7" s="24" customFormat="1" ht="20.100000000000001" customHeight="1" thickBot="1">
      <c r="A20" s="23"/>
      <c r="B20" s="472" t="s">
        <v>42</v>
      </c>
      <c r="C20" s="473">
        <v>38</v>
      </c>
      <c r="D20" s="473">
        <v>4050.5</v>
      </c>
      <c r="E20" s="473">
        <v>3270.9</v>
      </c>
      <c r="F20" s="666">
        <f>+resumen!O24</f>
        <v>34.513377894840509</v>
      </c>
      <c r="G20" s="23"/>
    </row>
    <row r="21" spans="1:7" s="24" customFormat="1" ht="20.100000000000001" customHeight="1" thickBot="1">
      <c r="A21" s="250"/>
      <c r="B21" s="470" t="s">
        <v>43</v>
      </c>
      <c r="C21" s="471">
        <v>48</v>
      </c>
      <c r="D21" s="471">
        <v>2830.5</v>
      </c>
      <c r="E21" s="471">
        <v>1525.5</v>
      </c>
      <c r="F21" s="665">
        <f>+resumen!O25</f>
        <v>22.816272939873674</v>
      </c>
      <c r="G21" s="250"/>
    </row>
    <row r="22" spans="1:7" s="24" customFormat="1" ht="20.100000000000001" customHeight="1" thickBot="1">
      <c r="A22" s="23"/>
      <c r="B22" s="472" t="s">
        <v>44</v>
      </c>
      <c r="C22" s="473">
        <v>68</v>
      </c>
      <c r="D22" s="473">
        <v>2788.8</v>
      </c>
      <c r="E22" s="473">
        <v>2249.3000000000002</v>
      </c>
      <c r="F22" s="666">
        <f>+resumen!O26</f>
        <v>100</v>
      </c>
      <c r="G22" s="23"/>
    </row>
    <row r="23" spans="1:7" s="24" customFormat="1" ht="20.100000000000001" customHeight="1" thickBot="1">
      <c r="A23" s="250"/>
      <c r="B23" s="470" t="s">
        <v>45</v>
      </c>
      <c r="C23" s="471">
        <v>61</v>
      </c>
      <c r="D23" s="471">
        <v>17620</v>
      </c>
      <c r="E23" s="471">
        <v>12475.929999999998</v>
      </c>
      <c r="F23" s="665">
        <f>+resumen!O27</f>
        <v>100</v>
      </c>
      <c r="G23" s="250"/>
    </row>
    <row r="24" spans="1:7" s="24" customFormat="1" ht="20.100000000000001" customHeight="1" thickBot="1">
      <c r="A24" s="23"/>
      <c r="B24" s="472" t="s">
        <v>46</v>
      </c>
      <c r="C24" s="473">
        <v>69</v>
      </c>
      <c r="D24" s="473">
        <v>1520.5099999999998</v>
      </c>
      <c r="E24" s="473">
        <v>995.1</v>
      </c>
      <c r="F24" s="666">
        <f>+resumen!O28</f>
        <v>46.383494964260343</v>
      </c>
      <c r="G24" s="23"/>
    </row>
    <row r="25" spans="1:7" s="24" customFormat="1" ht="20.100000000000001" customHeight="1" thickBot="1">
      <c r="A25" s="250"/>
      <c r="B25" s="470" t="s">
        <v>47</v>
      </c>
      <c r="C25" s="471">
        <v>71</v>
      </c>
      <c r="D25" s="471">
        <v>3335.559999999999</v>
      </c>
      <c r="E25" s="471">
        <v>3586.1599999999989</v>
      </c>
      <c r="F25" s="665">
        <f>+resumen!O29</f>
        <v>65.1363038792814</v>
      </c>
      <c r="G25" s="250"/>
    </row>
    <row r="26" spans="1:7" s="24" customFormat="1" ht="20.100000000000001" customHeight="1" thickBot="1">
      <c r="A26" s="23"/>
      <c r="B26" s="472" t="s">
        <v>48</v>
      </c>
      <c r="C26" s="473">
        <v>46</v>
      </c>
      <c r="D26" s="473">
        <v>2427.37</v>
      </c>
      <c r="E26" s="473">
        <v>1662.1799999999998</v>
      </c>
      <c r="F26" s="666">
        <f>+resumen!O30</f>
        <v>51.987122039790989</v>
      </c>
      <c r="G26" s="23"/>
    </row>
    <row r="27" spans="1:7" s="24" customFormat="1" ht="20.100000000000001" customHeight="1" thickBot="1">
      <c r="A27" s="250"/>
      <c r="B27" s="470" t="s">
        <v>49</v>
      </c>
      <c r="C27" s="471">
        <v>35</v>
      </c>
      <c r="D27" s="471">
        <v>2380.5</v>
      </c>
      <c r="E27" s="471">
        <v>1734.15</v>
      </c>
      <c r="F27" s="665">
        <f>+resumen!O31</f>
        <v>61.870544379748061</v>
      </c>
      <c r="G27" s="250"/>
    </row>
    <row r="28" spans="1:7" s="24" customFormat="1" ht="20.100000000000001" customHeight="1" thickBot="1">
      <c r="A28" s="23"/>
      <c r="B28" s="472" t="s">
        <v>50</v>
      </c>
      <c r="C28" s="473">
        <v>38</v>
      </c>
      <c r="D28" s="473">
        <v>2509.8599999999997</v>
      </c>
      <c r="E28" s="473">
        <v>2115.2199999999998</v>
      </c>
      <c r="F28" s="666">
        <f>+resumen!O32</f>
        <v>67.872022142642336</v>
      </c>
      <c r="G28" s="23"/>
    </row>
    <row r="29" spans="1:7" s="24" customFormat="1" ht="20.100000000000001" customHeight="1" thickBot="1">
      <c r="A29" s="250"/>
      <c r="B29" s="470" t="s">
        <v>51</v>
      </c>
      <c r="C29" s="471">
        <v>243</v>
      </c>
      <c r="D29" s="471">
        <v>6432.7300000000041</v>
      </c>
      <c r="E29" s="471">
        <v>5113.8999999999996</v>
      </c>
      <c r="F29" s="665">
        <f>+resumen!O33</f>
        <v>76.018554013422616</v>
      </c>
      <c r="G29" s="250"/>
    </row>
    <row r="30" spans="1:7" s="24" customFormat="1" ht="20.100000000000001" customHeight="1" thickBot="1">
      <c r="A30" s="23"/>
      <c r="B30" s="472" t="s">
        <v>192</v>
      </c>
      <c r="C30" s="473">
        <v>82</v>
      </c>
      <c r="D30" s="473">
        <v>5407.52</v>
      </c>
      <c r="E30" s="473">
        <v>3650.81</v>
      </c>
      <c r="F30" s="666">
        <f>+resumen!O34</f>
        <v>36.846041423259535</v>
      </c>
      <c r="G30" s="23"/>
    </row>
    <row r="31" spans="1:7" s="24" customFormat="1" ht="20.100000000000001" customHeight="1" thickBot="1">
      <c r="A31" s="250"/>
      <c r="B31" s="470" t="s">
        <v>53</v>
      </c>
      <c r="C31" s="471">
        <v>80</v>
      </c>
      <c r="D31" s="471">
        <v>2815.93</v>
      </c>
      <c r="E31" s="471">
        <v>1765.4300000000005</v>
      </c>
      <c r="F31" s="665">
        <f>+resumen!O35</f>
        <v>26.324671222173517</v>
      </c>
      <c r="G31" s="250"/>
    </row>
    <row r="32" spans="1:7" s="24" customFormat="1" ht="20.100000000000001" customHeight="1" thickBot="1">
      <c r="A32" s="23"/>
      <c r="B32" s="472" t="s">
        <v>54</v>
      </c>
      <c r="C32" s="473">
        <v>44</v>
      </c>
      <c r="D32" s="473">
        <v>7797.75</v>
      </c>
      <c r="E32" s="473">
        <v>5497.14</v>
      </c>
      <c r="F32" s="666">
        <f>+resumen!O36</f>
        <v>94.883010847324726</v>
      </c>
      <c r="G32" s="23"/>
    </row>
    <row r="33" spans="1:8" s="24" customFormat="1" ht="20.100000000000001" customHeight="1" thickBot="1">
      <c r="A33" s="250"/>
      <c r="B33" s="470" t="s">
        <v>55</v>
      </c>
      <c r="C33" s="471">
        <v>56</v>
      </c>
      <c r="D33" s="471">
        <v>1120.31</v>
      </c>
      <c r="E33" s="471">
        <v>613.55999999999983</v>
      </c>
      <c r="F33" s="665">
        <f>+resumen!O37</f>
        <v>36.15595173270512</v>
      </c>
      <c r="G33" s="250"/>
      <c r="H33" s="648"/>
    </row>
    <row r="34" spans="1:8" s="24" customFormat="1" ht="20.100000000000001" customHeight="1" thickBot="1">
      <c r="A34" s="23"/>
      <c r="B34" s="472" t="s">
        <v>56</v>
      </c>
      <c r="C34" s="473">
        <v>101</v>
      </c>
      <c r="D34" s="473">
        <v>6717.0899999999983</v>
      </c>
      <c r="E34" s="473">
        <v>5182.8499999999985</v>
      </c>
      <c r="F34" s="666">
        <f>+resumen!O38</f>
        <v>44.439694747051128</v>
      </c>
      <c r="G34" s="23"/>
    </row>
    <row r="35" spans="1:8" s="24" customFormat="1" ht="20.100000000000001" customHeight="1" thickBot="1">
      <c r="A35" s="250"/>
      <c r="B35" s="470" t="s">
        <v>57</v>
      </c>
      <c r="C35" s="471">
        <v>26</v>
      </c>
      <c r="D35" s="471">
        <v>416.39</v>
      </c>
      <c r="E35" s="471">
        <v>165.55999999999997</v>
      </c>
      <c r="F35" s="665">
        <f>+resumen!O39</f>
        <v>4.2322482208093097</v>
      </c>
      <c r="G35" s="476"/>
    </row>
    <row r="36" spans="1:8" s="24" customFormat="1" ht="20.100000000000001" customHeight="1" thickBot="1">
      <c r="A36" s="23"/>
      <c r="B36" s="472" t="s">
        <v>58</v>
      </c>
      <c r="C36" s="473">
        <v>70</v>
      </c>
      <c r="D36" s="473">
        <v>1924.9699999999996</v>
      </c>
      <c r="E36" s="473">
        <v>1636.69</v>
      </c>
      <c r="F36" s="666">
        <f>+resumen!O40</f>
        <v>38.568100358643669</v>
      </c>
      <c r="G36" s="23"/>
    </row>
    <row r="37" spans="1:8" s="24" customFormat="1" ht="20.100000000000001" customHeight="1" thickBot="1">
      <c r="A37" s="23"/>
      <c r="B37" s="477" t="s">
        <v>193</v>
      </c>
      <c r="C37" s="478">
        <f>SUM(C5:C36)</f>
        <v>2337</v>
      </c>
      <c r="D37" s="478">
        <f>SUM(D5:D36)</f>
        <v>151883.43</v>
      </c>
      <c r="E37" s="478">
        <f>SUM(E5:E36)</f>
        <v>111253.51000000001</v>
      </c>
      <c r="F37" s="667">
        <f>resumen!O41</f>
        <v>52.729726226508269</v>
      </c>
      <c r="G37" s="468"/>
    </row>
    <row r="38" spans="1:8" s="24" customFormat="1" ht="18" customHeight="1">
      <c r="A38" s="23"/>
      <c r="B38" s="1274" t="s">
        <v>184</v>
      </c>
      <c r="C38" s="1274"/>
      <c r="D38" s="1274"/>
      <c r="E38" s="1274"/>
      <c r="F38" s="1274"/>
      <c r="G38" s="23"/>
    </row>
    <row r="39" spans="1:8" s="24" customFormat="1">
      <c r="A39" s="23"/>
      <c r="B39" s="23"/>
      <c r="C39" s="23"/>
      <c r="D39" s="23"/>
      <c r="E39" s="23"/>
      <c r="F39" s="23"/>
      <c r="G39" s="23"/>
    </row>
    <row r="40" spans="1:8" s="24" customFormat="1">
      <c r="A40" s="23"/>
      <c r="B40" s="23"/>
      <c r="C40" s="23"/>
      <c r="D40" s="23"/>
      <c r="E40" s="23"/>
      <c r="F40" s="23"/>
      <c r="G40" s="23"/>
    </row>
    <row r="41" spans="1:8" s="24" customFormat="1">
      <c r="A41" s="23"/>
      <c r="B41" s="23"/>
      <c r="C41" s="23"/>
      <c r="D41" s="23"/>
      <c r="E41" s="23"/>
      <c r="F41" s="23"/>
      <c r="G41" s="23"/>
    </row>
    <row r="45" spans="1:8">
      <c r="B45" s="32"/>
    </row>
  </sheetData>
  <sheetProtection algorithmName="SHA-512" hashValue="A9poJClEWIb/YMX9IJZgnlnjKk3+30nShGG/ZSSEXh50fKZvsrVXVDRENrjWUH/PQYoV2gVqxsCat/FyYuW6Sg==" saltValue="k2A3kbt4tsakTZvcYIgh2w==" spinCount="100000" sheet="1" objects="1" scenarios="1"/>
  <mergeCells count="4">
    <mergeCell ref="B2:F2"/>
    <mergeCell ref="B3:B4"/>
    <mergeCell ref="C3:F3"/>
    <mergeCell ref="B38:F38"/>
  </mergeCells>
  <printOptions horizontalCentered="1"/>
  <pageMargins left="0.19685039370078741" right="0.19685039370078741" top="0.59055118110236227" bottom="0.59055118110236227" header="0.39370078740157483" footer="0.39370078740157483"/>
  <pageSetup paperSize="125" scale="94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B2:T37"/>
  <sheetViews>
    <sheetView zoomScaleNormal="100" workbookViewId="0"/>
  </sheetViews>
  <sheetFormatPr baseColWidth="10" defaultRowHeight="15"/>
  <cols>
    <col min="1" max="1" width="3.7109375" customWidth="1"/>
    <col min="17" max="17" width="19" customWidth="1"/>
    <col min="19" max="19" width="2" customWidth="1"/>
  </cols>
  <sheetData>
    <row r="2" spans="2:20" ht="27" customHeight="1">
      <c r="B2" s="1197" t="s">
        <v>559</v>
      </c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Q2" s="882"/>
      <c r="R2" s="882"/>
      <c r="S2" s="882"/>
      <c r="T2" s="882"/>
    </row>
    <row r="3" spans="2:20" ht="15" customHeight="1"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8"/>
      <c r="Q3" s="1369" t="s">
        <v>24</v>
      </c>
      <c r="R3" s="1370" t="s">
        <v>131</v>
      </c>
      <c r="S3" s="1371"/>
      <c r="T3" s="1372"/>
    </row>
    <row r="4" spans="2:20" ht="15" customHeight="1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1"/>
      <c r="Q4" s="1373" t="s">
        <v>27</v>
      </c>
      <c r="R4" s="1374">
        <v>100</v>
      </c>
      <c r="S4" s="1375"/>
      <c r="T4" s="1376">
        <f>+R36</f>
        <v>52.729726226508269</v>
      </c>
    </row>
    <row r="5" spans="2:20" ht="15" customHeight="1"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1"/>
      <c r="Q5" s="1377" t="s">
        <v>44</v>
      </c>
      <c r="R5" s="1378">
        <v>100</v>
      </c>
      <c r="S5" s="1375"/>
      <c r="T5" s="1376">
        <f>+T4</f>
        <v>52.729726226508269</v>
      </c>
    </row>
    <row r="6" spans="2:20" ht="15" customHeight="1"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1"/>
      <c r="Q6" s="1373" t="s">
        <v>45</v>
      </c>
      <c r="R6" s="1374">
        <v>100</v>
      </c>
      <c r="S6" s="1375"/>
      <c r="T6" s="1376">
        <f t="shared" ref="T6:T34" si="0">+T5</f>
        <v>52.729726226508269</v>
      </c>
    </row>
    <row r="7" spans="2:20" ht="15" customHeight="1"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Q7" s="1377" t="s">
        <v>38</v>
      </c>
      <c r="R7" s="1378">
        <v>96.787982575937093</v>
      </c>
      <c r="S7" s="1375"/>
      <c r="T7" s="1376">
        <f t="shared" si="0"/>
        <v>52.729726226508269</v>
      </c>
    </row>
    <row r="8" spans="2:20" ht="15" customHeight="1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1"/>
      <c r="Q8" s="1377" t="s">
        <v>54</v>
      </c>
      <c r="R8" s="1378">
        <v>94.883010847324726</v>
      </c>
      <c r="S8" s="1375"/>
      <c r="T8" s="1376">
        <f t="shared" si="0"/>
        <v>52.729726226508269</v>
      </c>
    </row>
    <row r="9" spans="2:20" ht="15" customHeight="1"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1"/>
      <c r="Q9" s="1377" t="s">
        <v>28</v>
      </c>
      <c r="R9" s="1378">
        <v>94.826218949706842</v>
      </c>
      <c r="S9" s="1375"/>
      <c r="T9" s="1376">
        <f t="shared" si="0"/>
        <v>52.729726226508269</v>
      </c>
    </row>
    <row r="10" spans="2:20" ht="15" customHeight="1"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1"/>
      <c r="Q10" s="1377" t="s">
        <v>40</v>
      </c>
      <c r="R10" s="1378">
        <v>86.809938944416089</v>
      </c>
      <c r="S10" s="1375"/>
      <c r="T10" s="1376">
        <f t="shared" si="0"/>
        <v>52.729726226508269</v>
      </c>
    </row>
    <row r="11" spans="2:20" ht="15" customHeight="1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1"/>
      <c r="Q11" s="1377" t="s">
        <v>32</v>
      </c>
      <c r="R11" s="1378">
        <v>80.446403730778798</v>
      </c>
      <c r="S11" s="1375"/>
      <c r="T11" s="1376">
        <f t="shared" si="0"/>
        <v>52.729726226508269</v>
      </c>
    </row>
    <row r="12" spans="2:20" ht="1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1"/>
      <c r="Q12" s="1373" t="s">
        <v>51</v>
      </c>
      <c r="R12" s="1374">
        <v>76.018554013422616</v>
      </c>
      <c r="S12" s="1375"/>
      <c r="T12" s="1376">
        <f t="shared" si="0"/>
        <v>52.729726226508269</v>
      </c>
    </row>
    <row r="13" spans="2:20" ht="15" customHeight="1"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1"/>
      <c r="Q13" s="1373" t="s">
        <v>29</v>
      </c>
      <c r="R13" s="1374">
        <v>73.150652980008019</v>
      </c>
      <c r="S13" s="1375"/>
      <c r="T13" s="1376">
        <f t="shared" si="0"/>
        <v>52.729726226508269</v>
      </c>
    </row>
    <row r="14" spans="2:20" ht="1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70"/>
      <c r="L14" s="271"/>
      <c r="Q14" s="1377" t="s">
        <v>36</v>
      </c>
      <c r="R14" s="1378">
        <v>68.097492265770569</v>
      </c>
      <c r="S14" s="1375"/>
      <c r="T14" s="1376">
        <f t="shared" si="0"/>
        <v>52.729726226508269</v>
      </c>
    </row>
    <row r="15" spans="2:20" ht="15" customHeight="1">
      <c r="B15" s="269"/>
      <c r="C15" s="270"/>
      <c r="D15" s="270"/>
      <c r="E15" s="270"/>
      <c r="F15" s="270"/>
      <c r="G15" s="270"/>
      <c r="H15" s="270"/>
      <c r="I15" s="270"/>
      <c r="J15" s="270"/>
      <c r="K15" s="270"/>
      <c r="L15" s="271"/>
      <c r="Q15" s="1377" t="s">
        <v>50</v>
      </c>
      <c r="R15" s="1378">
        <v>67.872022142642336</v>
      </c>
      <c r="S15" s="1375"/>
      <c r="T15" s="1376">
        <f t="shared" si="0"/>
        <v>52.729726226508269</v>
      </c>
    </row>
    <row r="16" spans="2:20" ht="15" customHeight="1">
      <c r="B16" s="269"/>
      <c r="C16" s="270"/>
      <c r="D16" s="270"/>
      <c r="E16" s="270"/>
      <c r="F16" s="270"/>
      <c r="G16" s="270"/>
      <c r="H16" s="270"/>
      <c r="I16" s="270"/>
      <c r="J16" s="270"/>
      <c r="K16" s="270"/>
      <c r="L16" s="271"/>
      <c r="Q16" s="1373" t="s">
        <v>47</v>
      </c>
      <c r="R16" s="1374">
        <v>65.1363038792814</v>
      </c>
      <c r="S16" s="1375"/>
      <c r="T16" s="1376">
        <f t="shared" si="0"/>
        <v>52.729726226508269</v>
      </c>
    </row>
    <row r="17" spans="2:20" ht="15" customHeight="1">
      <c r="B17" s="269"/>
      <c r="C17" s="270"/>
      <c r="D17" s="270"/>
      <c r="E17" s="270"/>
      <c r="F17" s="270"/>
      <c r="G17" s="270"/>
      <c r="H17" s="270"/>
      <c r="I17" s="270"/>
      <c r="J17" s="270"/>
      <c r="K17" s="270"/>
      <c r="L17" s="271"/>
      <c r="Q17" s="1377" t="s">
        <v>34</v>
      </c>
      <c r="R17" s="1378">
        <v>62.372824982542404</v>
      </c>
      <c r="S17" s="1375"/>
      <c r="T17" s="1376">
        <f t="shared" si="0"/>
        <v>52.729726226508269</v>
      </c>
    </row>
    <row r="18" spans="2:20" ht="15" customHeight="1">
      <c r="B18" s="269"/>
      <c r="C18" s="270"/>
      <c r="D18" s="270"/>
      <c r="E18" s="270"/>
      <c r="F18" s="270"/>
      <c r="G18" s="270"/>
      <c r="H18" s="270"/>
      <c r="I18" s="270"/>
      <c r="J18" s="270"/>
      <c r="K18" s="270"/>
      <c r="L18" s="271"/>
      <c r="Q18" s="1373" t="s">
        <v>49</v>
      </c>
      <c r="R18" s="1374">
        <v>61.870544379748061</v>
      </c>
      <c r="S18" s="1375"/>
      <c r="T18" s="1376">
        <f t="shared" si="0"/>
        <v>52.729726226508269</v>
      </c>
    </row>
    <row r="19" spans="2:20" ht="15" customHeight="1">
      <c r="B19" s="269"/>
      <c r="C19" s="270"/>
      <c r="D19" s="270"/>
      <c r="E19" s="270"/>
      <c r="F19" s="270"/>
      <c r="G19" s="270"/>
      <c r="H19" s="270"/>
      <c r="I19" s="270"/>
      <c r="J19" s="270"/>
      <c r="K19" s="270"/>
      <c r="L19" s="271"/>
      <c r="Q19" s="1373" t="s">
        <v>37</v>
      </c>
      <c r="R19" s="1374">
        <v>59.77227136941864</v>
      </c>
      <c r="S19" s="1375"/>
      <c r="T19" s="1376">
        <f t="shared" si="0"/>
        <v>52.729726226508269</v>
      </c>
    </row>
    <row r="20" spans="2:20" ht="15" customHeight="1"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1"/>
      <c r="Q20" s="1377" t="s">
        <v>48</v>
      </c>
      <c r="R20" s="1378">
        <v>51.987122039790989</v>
      </c>
      <c r="S20" s="1375"/>
      <c r="T20" s="1376">
        <f t="shared" si="0"/>
        <v>52.729726226508269</v>
      </c>
    </row>
    <row r="21" spans="2:20" ht="15" customHeight="1">
      <c r="B21" s="269"/>
      <c r="C21" s="270"/>
      <c r="D21" s="270"/>
      <c r="E21" s="270"/>
      <c r="F21" s="270"/>
      <c r="G21" s="270"/>
      <c r="H21" s="270"/>
      <c r="I21" s="270"/>
      <c r="J21" s="270"/>
      <c r="K21" s="270"/>
      <c r="L21" s="271"/>
      <c r="Q21" s="1373" t="s">
        <v>33</v>
      </c>
      <c r="R21" s="1374">
        <v>47.166631434897596</v>
      </c>
      <c r="S21" s="1375"/>
      <c r="T21" s="1376">
        <f t="shared" si="0"/>
        <v>52.729726226508269</v>
      </c>
    </row>
    <row r="22" spans="2:20" ht="1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70"/>
      <c r="L22" s="271"/>
      <c r="Q22" s="1377" t="s">
        <v>46</v>
      </c>
      <c r="R22" s="1378">
        <v>46.383494964260343</v>
      </c>
      <c r="S22" s="1375"/>
      <c r="T22" s="1376">
        <f t="shared" si="0"/>
        <v>52.729726226508269</v>
      </c>
    </row>
    <row r="23" spans="2:20" ht="15" customHeight="1">
      <c r="B23" s="269"/>
      <c r="C23" s="270"/>
      <c r="D23" s="270"/>
      <c r="E23" s="270"/>
      <c r="F23" s="270"/>
      <c r="G23" s="270"/>
      <c r="H23" s="270"/>
      <c r="I23" s="270"/>
      <c r="J23" s="270"/>
      <c r="K23" s="270"/>
      <c r="L23" s="271"/>
      <c r="Q23" s="1377" t="s">
        <v>56</v>
      </c>
      <c r="R23" s="1378">
        <v>44.439694747051128</v>
      </c>
      <c r="S23" s="1375"/>
      <c r="T23" s="1376">
        <f t="shared" si="0"/>
        <v>52.729726226508269</v>
      </c>
    </row>
    <row r="24" spans="2:20" ht="1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1"/>
      <c r="Q24" s="1377" t="s">
        <v>58</v>
      </c>
      <c r="R24" s="1378">
        <v>38.568100358643669</v>
      </c>
      <c r="S24" s="1375"/>
      <c r="T24" s="1376">
        <f t="shared" si="0"/>
        <v>52.729726226508269</v>
      </c>
    </row>
    <row r="25" spans="2:20" ht="15" customHeight="1">
      <c r="B25" s="269"/>
      <c r="C25" s="270"/>
      <c r="D25" s="270"/>
      <c r="E25" s="270"/>
      <c r="F25" s="270"/>
      <c r="G25" s="270"/>
      <c r="H25" s="270"/>
      <c r="I25" s="270"/>
      <c r="J25" s="270"/>
      <c r="K25" s="270"/>
      <c r="L25" s="271"/>
      <c r="Q25" s="1377" t="s">
        <v>192</v>
      </c>
      <c r="R25" s="1378">
        <v>36.846041423259535</v>
      </c>
      <c r="S25" s="1375"/>
      <c r="T25" s="1376">
        <f t="shared" si="0"/>
        <v>52.729726226508269</v>
      </c>
    </row>
    <row r="26" spans="2:20" ht="15" customHeight="1">
      <c r="B26" s="269"/>
      <c r="C26" s="270"/>
      <c r="D26" s="270"/>
      <c r="E26" s="270"/>
      <c r="F26" s="270"/>
      <c r="G26" s="270"/>
      <c r="H26" s="270"/>
      <c r="I26" s="270"/>
      <c r="J26" s="270"/>
      <c r="K26" s="270"/>
      <c r="L26" s="271"/>
      <c r="Q26" s="1373" t="s">
        <v>55</v>
      </c>
      <c r="R26" s="1374">
        <v>36.15595173270512</v>
      </c>
      <c r="S26" s="1375"/>
      <c r="T26" s="1376">
        <f t="shared" si="0"/>
        <v>52.729726226508269</v>
      </c>
    </row>
    <row r="27" spans="2:20" ht="1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70"/>
      <c r="L27" s="271"/>
      <c r="Q27" s="1377" t="s">
        <v>42</v>
      </c>
      <c r="R27" s="1378">
        <v>34.513377894840509</v>
      </c>
      <c r="S27" s="1375"/>
      <c r="T27" s="1376">
        <f t="shared" si="0"/>
        <v>52.729726226508269</v>
      </c>
    </row>
    <row r="28" spans="2:20" ht="15" customHeight="1">
      <c r="B28" s="269"/>
      <c r="C28" s="270"/>
      <c r="D28" s="270"/>
      <c r="E28" s="270"/>
      <c r="F28" s="270"/>
      <c r="G28" s="270"/>
      <c r="H28" s="270"/>
      <c r="I28" s="270"/>
      <c r="J28" s="270"/>
      <c r="K28" s="270"/>
      <c r="L28" s="271"/>
      <c r="Q28" s="1373" t="s">
        <v>41</v>
      </c>
      <c r="R28" s="1374">
        <v>26.53182051746602</v>
      </c>
      <c r="S28" s="1375"/>
      <c r="T28" s="1376">
        <f t="shared" si="0"/>
        <v>52.729726226508269</v>
      </c>
    </row>
    <row r="29" spans="2:20" ht="15" customHeight="1"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1"/>
      <c r="Q29" s="1373" t="s">
        <v>53</v>
      </c>
      <c r="R29" s="1374">
        <v>26.324671222173517</v>
      </c>
      <c r="S29" s="1375"/>
      <c r="T29" s="1376">
        <f t="shared" si="0"/>
        <v>52.729726226508269</v>
      </c>
    </row>
    <row r="30" spans="2:20" ht="15" customHeight="1">
      <c r="B30" s="269"/>
      <c r="C30" s="270"/>
      <c r="D30" s="270"/>
      <c r="E30" s="270"/>
      <c r="F30" s="270"/>
      <c r="G30" s="270"/>
      <c r="H30" s="270"/>
      <c r="I30" s="270"/>
      <c r="J30" s="270"/>
      <c r="K30" s="270"/>
      <c r="L30" s="271"/>
      <c r="Q30" s="1373" t="s">
        <v>43</v>
      </c>
      <c r="R30" s="1374">
        <v>22.816272939873674</v>
      </c>
      <c r="S30" s="1375"/>
      <c r="T30" s="1376">
        <f t="shared" si="0"/>
        <v>52.729726226508269</v>
      </c>
    </row>
    <row r="31" spans="2:20" ht="15" customHeight="1">
      <c r="B31" s="269"/>
      <c r="C31" s="270"/>
      <c r="D31" s="270"/>
      <c r="E31" s="270"/>
      <c r="F31" s="270"/>
      <c r="G31" s="270"/>
      <c r="H31" s="270"/>
      <c r="I31" s="270"/>
      <c r="J31" s="270"/>
      <c r="K31" s="270"/>
      <c r="L31" s="271"/>
      <c r="Q31" s="1373" t="s">
        <v>31</v>
      </c>
      <c r="R31" s="1374">
        <v>19.106514464160224</v>
      </c>
      <c r="S31" s="1375"/>
      <c r="T31" s="1376">
        <f t="shared" si="0"/>
        <v>52.729726226508269</v>
      </c>
    </row>
    <row r="32" spans="2:20" ht="15" customHeight="1">
      <c r="B32" s="269"/>
      <c r="C32" s="270"/>
      <c r="D32" s="270"/>
      <c r="E32" s="270"/>
      <c r="F32" s="270"/>
      <c r="G32" s="270"/>
      <c r="H32" s="270"/>
      <c r="I32" s="270"/>
      <c r="J32" s="270"/>
      <c r="K32" s="270"/>
      <c r="L32" s="271"/>
      <c r="Q32" s="1373" t="s">
        <v>35</v>
      </c>
      <c r="R32" s="1374">
        <v>15.198255949253662</v>
      </c>
      <c r="S32" s="1375"/>
      <c r="T32" s="1376">
        <f t="shared" si="0"/>
        <v>52.729726226508269</v>
      </c>
    </row>
    <row r="33" spans="2:20" ht="15" customHeight="1">
      <c r="B33" s="269"/>
      <c r="C33" s="270"/>
      <c r="D33" s="270"/>
      <c r="E33" s="270"/>
      <c r="F33" s="270"/>
      <c r="G33" s="270"/>
      <c r="H33" s="270"/>
      <c r="I33" s="270"/>
      <c r="J33" s="270"/>
      <c r="K33" s="270"/>
      <c r="L33" s="271"/>
      <c r="Q33" s="1373" t="s">
        <v>39</v>
      </c>
      <c r="R33" s="1374">
        <v>11.854355277352838</v>
      </c>
      <c r="S33" s="1375"/>
      <c r="T33" s="1376">
        <f t="shared" si="0"/>
        <v>52.729726226508269</v>
      </c>
    </row>
    <row r="34" spans="2:20" ht="15" customHeight="1">
      <c r="B34" s="269"/>
      <c r="C34" s="270"/>
      <c r="D34" s="270"/>
      <c r="E34" s="270"/>
      <c r="F34" s="270"/>
      <c r="G34" s="270"/>
      <c r="H34" s="270"/>
      <c r="I34" s="270"/>
      <c r="J34" s="270"/>
      <c r="K34" s="270"/>
      <c r="L34" s="271"/>
      <c r="Q34" s="1377" t="s">
        <v>30</v>
      </c>
      <c r="R34" s="1378">
        <v>6.6184936714672808</v>
      </c>
      <c r="S34" s="1375"/>
      <c r="T34" s="1376">
        <f t="shared" si="0"/>
        <v>52.729726226508269</v>
      </c>
    </row>
    <row r="35" spans="2:20" ht="15" customHeight="1">
      <c r="B35" s="269"/>
      <c r="C35" s="270"/>
      <c r="D35" s="270"/>
      <c r="E35" s="270"/>
      <c r="F35" s="270"/>
      <c r="G35" s="270"/>
      <c r="H35" s="270"/>
      <c r="I35" s="270"/>
      <c r="J35" s="270"/>
      <c r="K35" s="270"/>
      <c r="L35" s="271"/>
      <c r="Q35" s="1373" t="s">
        <v>57</v>
      </c>
      <c r="R35" s="1374">
        <v>4.2322482208093097</v>
      </c>
      <c r="S35" s="1375"/>
      <c r="T35" s="1372"/>
    </row>
    <row r="36" spans="2:20" ht="15" customHeight="1">
      <c r="B36" s="272"/>
      <c r="C36" s="273"/>
      <c r="D36" s="273"/>
      <c r="E36" s="273"/>
      <c r="F36" s="273"/>
      <c r="G36" s="273"/>
      <c r="H36" s="273"/>
      <c r="I36" s="273"/>
      <c r="J36" s="273"/>
      <c r="K36" s="273"/>
      <c r="L36" s="274"/>
      <c r="Q36" s="1379" t="s">
        <v>117</v>
      </c>
      <c r="R36" s="1374">
        <f>+'3.12'!F37</f>
        <v>52.729726226508269</v>
      </c>
      <c r="S36" s="1380"/>
      <c r="T36" s="1372"/>
    </row>
    <row r="37" spans="2:20" ht="21.75" customHeight="1">
      <c r="B37" s="1275" t="s">
        <v>124</v>
      </c>
      <c r="C37" s="1275"/>
      <c r="D37" s="1275"/>
      <c r="E37" s="1275"/>
      <c r="F37" s="1275"/>
      <c r="G37" s="1275"/>
      <c r="H37" s="1275"/>
      <c r="I37" s="1275"/>
      <c r="Q37" s="882"/>
      <c r="R37" s="882"/>
      <c r="S37" s="882"/>
      <c r="T37" s="882"/>
    </row>
  </sheetData>
  <sheetProtection algorithmName="SHA-512" hashValue="1bsGqpO1uaJ98GoVdTBQDzcfRk4A5szQPkD/XZd8ziSvxu503ES1HM1EVsuMsvVAFFj1tCcwgqvNdoYoPqF+NA==" saltValue="qJ/hm22VDe1KMzWo/J4NfA==" spinCount="100000" sheet="1" objects="1" scenarios="1"/>
  <sortState ref="V4:W35">
    <sortCondition descending="1" ref="W4:W35"/>
  </sortState>
  <mergeCells count="2">
    <mergeCell ref="B37:I37"/>
    <mergeCell ref="B2:L2"/>
  </mergeCells>
  <pageMargins left="0.70866141732283472" right="0.70866141732283472" top="0.74803149606299213" bottom="0.74803149606299213" header="0.31496062992125984" footer="0.31496062992125984"/>
  <pageSetup paperSize="125" scale="87" orientation="landscape" horizontalDpi="1200" verticalDpi="120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B1:Y25"/>
  <sheetViews>
    <sheetView zoomScale="110" zoomScaleNormal="110" workbookViewId="0"/>
  </sheetViews>
  <sheetFormatPr baseColWidth="10" defaultRowHeight="15"/>
  <cols>
    <col min="1" max="1" width="2" customWidth="1"/>
    <col min="13" max="13" width="4.7109375" customWidth="1"/>
    <col min="23" max="23" width="24.7109375" customWidth="1"/>
  </cols>
  <sheetData>
    <row r="1" spans="2:25"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2:25" ht="32.25" customHeight="1">
      <c r="B2" s="1276" t="s">
        <v>678</v>
      </c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2:25" ht="24.75" customHeight="1"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8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1040"/>
      <c r="X3" s="1039" t="s">
        <v>174</v>
      </c>
      <c r="Y3" s="1039" t="s">
        <v>175</v>
      </c>
    </row>
    <row r="4" spans="2:25" ht="24.75" customHeight="1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1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1039" t="s">
        <v>85</v>
      </c>
      <c r="X4" s="1039" t="s">
        <v>86</v>
      </c>
      <c r="Y4" s="1039" t="s">
        <v>87</v>
      </c>
    </row>
    <row r="5" spans="2:25" ht="24.75" customHeight="1"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1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1039" t="s">
        <v>283</v>
      </c>
      <c r="X5" s="1039">
        <v>718</v>
      </c>
      <c r="Y5" s="1039">
        <v>13941.58</v>
      </c>
    </row>
    <row r="6" spans="2:25" ht="24.75" customHeight="1"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1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1039" t="s">
        <v>284</v>
      </c>
      <c r="X6" s="1039">
        <v>709</v>
      </c>
      <c r="Y6" s="1039">
        <v>66199.17</v>
      </c>
    </row>
    <row r="7" spans="2:25" ht="24.75" customHeight="1"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1039" t="s">
        <v>600</v>
      </c>
      <c r="X7" s="1039">
        <v>137</v>
      </c>
      <c r="Y7" s="1039">
        <v>1464.05</v>
      </c>
    </row>
    <row r="8" spans="2:25" ht="24.75" customHeight="1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1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1039" t="s">
        <v>286</v>
      </c>
      <c r="X8" s="1039">
        <v>101</v>
      </c>
      <c r="Y8" s="1039">
        <v>126.04</v>
      </c>
    </row>
    <row r="9" spans="2:25" ht="24.75" customHeight="1"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1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1039" t="s">
        <v>287</v>
      </c>
      <c r="X9" s="1039">
        <v>71</v>
      </c>
      <c r="Y9" s="1039">
        <v>517.92999999999995</v>
      </c>
    </row>
    <row r="10" spans="2:25" ht="24.75" customHeight="1"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1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1039" t="s">
        <v>288</v>
      </c>
      <c r="X10" s="1039">
        <v>56</v>
      </c>
      <c r="Y10" s="1039">
        <v>112.68</v>
      </c>
    </row>
    <row r="11" spans="2:25" ht="24.75" customHeight="1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1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1039" t="s">
        <v>289</v>
      </c>
      <c r="X11" s="1039">
        <v>50</v>
      </c>
      <c r="Y11" s="1039">
        <v>343.14</v>
      </c>
    </row>
    <row r="12" spans="2:25" ht="24.7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1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1039" t="s">
        <v>290</v>
      </c>
      <c r="X12" s="1039">
        <v>40</v>
      </c>
      <c r="Y12" s="1039">
        <v>5356.54</v>
      </c>
    </row>
    <row r="13" spans="2:25" ht="24.75" customHeight="1"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1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1039" t="s">
        <v>291</v>
      </c>
      <c r="X13" s="1039">
        <v>32</v>
      </c>
      <c r="Y13" s="1039">
        <v>7239.55</v>
      </c>
    </row>
    <row r="14" spans="2:25" ht="24.7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70"/>
      <c r="L14" s="271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1039" t="s">
        <v>292</v>
      </c>
      <c r="X14" s="1039">
        <v>21</v>
      </c>
      <c r="Y14" s="1039">
        <v>1600.36</v>
      </c>
    </row>
    <row r="15" spans="2:25" ht="24.75" customHeight="1">
      <c r="B15" s="269"/>
      <c r="C15" s="270"/>
      <c r="D15" s="270"/>
      <c r="E15" s="270"/>
      <c r="F15" s="270"/>
      <c r="G15" s="270"/>
      <c r="H15" s="270"/>
      <c r="I15" s="270"/>
      <c r="J15" s="270"/>
      <c r="K15" s="270"/>
      <c r="L15" s="271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1039" t="s">
        <v>293</v>
      </c>
      <c r="X15" s="1039">
        <v>17</v>
      </c>
      <c r="Y15" s="1039">
        <v>1431.5</v>
      </c>
    </row>
    <row r="16" spans="2:25" ht="24.75" customHeight="1">
      <c r="B16" s="272"/>
      <c r="C16" s="273"/>
      <c r="D16" s="273"/>
      <c r="E16" s="273"/>
      <c r="F16" s="273"/>
      <c r="G16" s="273"/>
      <c r="H16" s="273"/>
      <c r="I16" s="273"/>
      <c r="J16" s="273"/>
      <c r="K16" s="273"/>
      <c r="L16" s="274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1039" t="s">
        <v>294</v>
      </c>
      <c r="X16" s="1039">
        <v>17</v>
      </c>
      <c r="Y16" s="1039">
        <v>5779.48</v>
      </c>
    </row>
    <row r="17" spans="2:25" ht="24.75" customHeight="1">
      <c r="B17" s="330" t="s">
        <v>184</v>
      </c>
      <c r="W17" s="1039" t="s">
        <v>295</v>
      </c>
      <c r="X17" s="1039">
        <v>18</v>
      </c>
      <c r="Y17" s="1039">
        <v>703</v>
      </c>
    </row>
    <row r="18" spans="2:25">
      <c r="W18" s="1039" t="s">
        <v>296</v>
      </c>
      <c r="X18" s="1039">
        <v>10</v>
      </c>
      <c r="Y18" s="1039">
        <v>4300</v>
      </c>
    </row>
    <row r="19" spans="2:25">
      <c r="W19" s="1039" t="s">
        <v>20</v>
      </c>
      <c r="X19" s="1039">
        <v>340</v>
      </c>
      <c r="Y19" s="1039">
        <v>2138.4900000000002</v>
      </c>
    </row>
    <row r="20" spans="2:25">
      <c r="W20" s="1042"/>
      <c r="X20" s="1043"/>
      <c r="Y20" s="1043"/>
    </row>
    <row r="21" spans="2:25">
      <c r="W21" s="1042"/>
      <c r="X21" s="1039">
        <f>SUM(X5:X20)</f>
        <v>2337</v>
      </c>
      <c r="Y21" s="1043">
        <f>SUM(Y5:Y20)</f>
        <v>111253.50999999998</v>
      </c>
    </row>
    <row r="22" spans="2:25">
      <c r="W22" s="882"/>
      <c r="X22" s="882"/>
      <c r="Y22" s="882"/>
    </row>
    <row r="23" spans="2:25">
      <c r="W23" s="882"/>
      <c r="X23" s="882"/>
      <c r="Y23" s="882"/>
    </row>
    <row r="24" spans="2:25">
      <c r="W24" s="882"/>
      <c r="X24" s="882"/>
      <c r="Y24" s="882"/>
    </row>
    <row r="25" spans="2:25">
      <c r="W25" s="882"/>
      <c r="X25" s="882"/>
      <c r="Y25" s="882"/>
    </row>
  </sheetData>
  <sheetProtection algorithmName="SHA-512" hashValue="g71zY9MMJpaikI/35VHdPdOA11osD95ADfnYTPgjI6iF7ugwFXV0MU9T3MVLRecGOPYJVYDBLQ8fxfcosCZp2w==" saltValue="llZlH3jiQ1V20GiErrTvaQ==" spinCount="100000" sheet="1" objects="1" scenarios="1"/>
  <mergeCells count="1">
    <mergeCell ref="B2:L2"/>
  </mergeCells>
  <pageMargins left="0.70866141732283472" right="0.70866141732283472" top="0.74803149606299213" bottom="0.74803149606299213" header="0.31496062992125984" footer="0.31496062992125984"/>
  <pageSetup paperSize="125" scale="92" orientation="landscape" horizontalDpi="1200" verticalDpi="1200" r:id="rId1"/>
  <drawing r:id="rId2"/>
  <tableParts count="1">
    <tablePart r:id="rId3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B1:AC48"/>
  <sheetViews>
    <sheetView showZeros="0" zoomScale="90" zoomScaleNormal="90" workbookViewId="0">
      <selection activeCell="P4" sqref="P4:P5"/>
    </sheetView>
  </sheetViews>
  <sheetFormatPr baseColWidth="10" defaultRowHeight="12.75"/>
  <cols>
    <col min="1" max="1" width="2.7109375" style="23" customWidth="1"/>
    <col min="2" max="2" width="24.7109375" style="23" customWidth="1"/>
    <col min="3" max="3" width="11" style="23" bestFit="1" customWidth="1"/>
    <col min="4" max="4" width="8.28515625" style="23" customWidth="1"/>
    <col min="5" max="5" width="11" style="23" bestFit="1" customWidth="1"/>
    <col min="6" max="6" width="8.28515625" style="23" customWidth="1"/>
    <col min="7" max="7" width="11" style="23" bestFit="1" customWidth="1"/>
    <col min="8" max="8" width="8.28515625" style="23" customWidth="1"/>
    <col min="9" max="9" width="11" style="23" bestFit="1" customWidth="1"/>
    <col min="10" max="10" width="8.28515625" style="23" customWidth="1"/>
    <col min="11" max="11" width="11" style="23" bestFit="1" customWidth="1"/>
    <col min="12" max="12" width="8.28515625" style="23" customWidth="1"/>
    <col min="13" max="13" width="11" style="23" bestFit="1" customWidth="1"/>
    <col min="14" max="14" width="8.28515625" style="23" customWidth="1"/>
    <col min="15" max="15" width="4.7109375" style="23" customWidth="1"/>
    <col min="16" max="16" width="24.7109375" style="23" customWidth="1"/>
    <col min="17" max="17" width="11" style="23" bestFit="1" customWidth="1"/>
    <col min="18" max="18" width="8.28515625" style="23" customWidth="1"/>
    <col min="19" max="19" width="11" style="23" bestFit="1" customWidth="1"/>
    <col min="20" max="20" width="8.28515625" style="23" customWidth="1"/>
    <col min="21" max="21" width="11" style="23" bestFit="1" customWidth="1"/>
    <col min="22" max="22" width="8.28515625" style="23" customWidth="1"/>
    <col min="23" max="23" width="10.42578125" style="23" customWidth="1"/>
    <col min="24" max="24" width="8.28515625" style="23" customWidth="1"/>
    <col min="25" max="25" width="10.7109375" style="23" customWidth="1"/>
    <col min="26" max="26" width="8.28515625" style="23" customWidth="1"/>
    <col min="27" max="27" width="11" style="23" bestFit="1" customWidth="1"/>
    <col min="28" max="28" width="8.28515625" style="23" customWidth="1"/>
    <col min="29" max="16384" width="11.42578125" style="23"/>
  </cols>
  <sheetData>
    <row r="1" spans="2:29" s="22" customFormat="1" ht="16.5" thickBot="1">
      <c r="B1" s="20"/>
      <c r="C1" s="21"/>
      <c r="D1" s="21"/>
      <c r="E1" s="21"/>
      <c r="G1" s="21"/>
    </row>
    <row r="2" spans="2:29" ht="33" customHeight="1" thickBot="1">
      <c r="B2" s="1259" t="s">
        <v>593</v>
      </c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22"/>
      <c r="P2" s="1260" t="s">
        <v>594</v>
      </c>
      <c r="Q2" s="1260"/>
      <c r="R2" s="1260"/>
      <c r="S2" s="1260"/>
      <c r="T2" s="1260"/>
      <c r="U2" s="1260"/>
      <c r="V2" s="1260"/>
      <c r="W2" s="1260"/>
      <c r="X2" s="1260"/>
      <c r="Y2" s="1260"/>
      <c r="Z2" s="1260"/>
      <c r="AA2" s="1260"/>
      <c r="AB2" s="1260"/>
      <c r="AC2" s="430"/>
    </row>
    <row r="3" spans="2:29" ht="18" hidden="1" customHeight="1" thickBot="1">
      <c r="B3" s="480" t="s">
        <v>297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2"/>
    </row>
    <row r="4" spans="2:29" ht="15" customHeight="1" thickBot="1">
      <c r="B4" s="1270" t="s">
        <v>24</v>
      </c>
      <c r="C4" s="1265">
        <v>2003</v>
      </c>
      <c r="D4" s="1267"/>
      <c r="E4" s="1265">
        <v>2004</v>
      </c>
      <c r="F4" s="1267"/>
      <c r="G4" s="1265">
        <v>2005</v>
      </c>
      <c r="H4" s="1267"/>
      <c r="I4" s="1265">
        <v>2006</v>
      </c>
      <c r="J4" s="1267"/>
      <c r="K4" s="1265">
        <v>2007</v>
      </c>
      <c r="L4" s="1267"/>
      <c r="M4" s="1265">
        <v>2008</v>
      </c>
      <c r="N4" s="1267"/>
      <c r="O4" s="22"/>
      <c r="P4" s="1270" t="s">
        <v>24</v>
      </c>
      <c r="Q4" s="1265">
        <v>2009</v>
      </c>
      <c r="R4" s="1267"/>
      <c r="S4" s="1265">
        <v>2010</v>
      </c>
      <c r="T4" s="1267"/>
      <c r="U4" s="1265">
        <v>2011</v>
      </c>
      <c r="V4" s="1267"/>
      <c r="W4" s="1265">
        <v>2012</v>
      </c>
      <c r="X4" s="1267"/>
      <c r="Y4" s="1265">
        <v>2013</v>
      </c>
      <c r="Z4" s="1267"/>
      <c r="AA4" s="1265">
        <v>2014</v>
      </c>
      <c r="AB4" s="1267"/>
    </row>
    <row r="5" spans="2:29" ht="15" customHeight="1" thickBot="1">
      <c r="B5" s="1270"/>
      <c r="C5" s="483" t="s">
        <v>175</v>
      </c>
      <c r="D5" s="483" t="s">
        <v>84</v>
      </c>
      <c r="E5" s="483" t="s">
        <v>175</v>
      </c>
      <c r="F5" s="483" t="s">
        <v>84</v>
      </c>
      <c r="G5" s="483" t="s">
        <v>175</v>
      </c>
      <c r="H5" s="483" t="s">
        <v>84</v>
      </c>
      <c r="I5" s="483" t="s">
        <v>175</v>
      </c>
      <c r="J5" s="483" t="s">
        <v>84</v>
      </c>
      <c r="K5" s="483" t="s">
        <v>175</v>
      </c>
      <c r="L5" s="483" t="s">
        <v>84</v>
      </c>
      <c r="M5" s="483" t="s">
        <v>175</v>
      </c>
      <c r="N5" s="483" t="s">
        <v>84</v>
      </c>
      <c r="O5" s="22"/>
      <c r="P5" s="1270"/>
      <c r="Q5" s="483" t="s">
        <v>175</v>
      </c>
      <c r="R5" s="483" t="s">
        <v>84</v>
      </c>
      <c r="S5" s="483" t="s">
        <v>175</v>
      </c>
      <c r="T5" s="483" t="s">
        <v>84</v>
      </c>
      <c r="U5" s="483" t="s">
        <v>175</v>
      </c>
      <c r="V5" s="483" t="s">
        <v>84</v>
      </c>
      <c r="W5" s="483" t="s">
        <v>175</v>
      </c>
      <c r="X5" s="483" t="s">
        <v>84</v>
      </c>
      <c r="Y5" s="483" t="s">
        <v>175</v>
      </c>
      <c r="Z5" s="483" t="s">
        <v>84</v>
      </c>
      <c r="AA5" s="483" t="s">
        <v>175</v>
      </c>
      <c r="AB5" s="483" t="s">
        <v>84</v>
      </c>
    </row>
    <row r="6" spans="2:29" ht="15" customHeight="1" thickBot="1">
      <c r="B6" s="484" t="s">
        <v>27</v>
      </c>
      <c r="C6" s="485">
        <v>2250.1999999999998</v>
      </c>
      <c r="D6" s="486">
        <v>76.7</v>
      </c>
      <c r="E6" s="485">
        <v>2458.8000000000002</v>
      </c>
      <c r="F6" s="486">
        <v>82.6</v>
      </c>
      <c r="G6" s="485">
        <v>2901.33</v>
      </c>
      <c r="H6" s="486">
        <v>95.71115065962114</v>
      </c>
      <c r="I6" s="485">
        <v>3288.33</v>
      </c>
      <c r="J6" s="486">
        <v>100</v>
      </c>
      <c r="K6" s="485">
        <v>3032.67</v>
      </c>
      <c r="L6" s="486">
        <v>100</v>
      </c>
      <c r="M6" s="485">
        <v>3470.12</v>
      </c>
      <c r="N6" s="486">
        <v>100</v>
      </c>
      <c r="O6" s="22"/>
      <c r="P6" s="484" t="s">
        <v>27</v>
      </c>
      <c r="Q6" s="485">
        <v>3354.22</v>
      </c>
      <c r="R6" s="486">
        <v>100</v>
      </c>
      <c r="S6" s="485">
        <v>2931.22</v>
      </c>
      <c r="T6" s="486">
        <v>100</v>
      </c>
      <c r="U6" s="485">
        <v>3351.7299999999996</v>
      </c>
      <c r="V6" s="486">
        <v>100</v>
      </c>
      <c r="W6" s="485">
        <v>3351.7299999999996</v>
      </c>
      <c r="X6" s="486">
        <v>100</v>
      </c>
      <c r="Y6" s="485">
        <v>3162.33</v>
      </c>
      <c r="Z6" s="486">
        <v>100</v>
      </c>
      <c r="AA6" s="485">
        <f>'3.12'!E5</f>
        <v>3277.35</v>
      </c>
      <c r="AB6" s="486">
        <f>'3.12'!F5</f>
        <v>100</v>
      </c>
    </row>
    <row r="7" spans="2:29" ht="15" customHeight="1" thickBot="1">
      <c r="B7" s="487" t="s">
        <v>28</v>
      </c>
      <c r="C7" s="450">
        <v>3864.55</v>
      </c>
      <c r="D7" s="488">
        <v>71.7</v>
      </c>
      <c r="E7" s="450">
        <v>4059.5</v>
      </c>
      <c r="F7" s="488">
        <v>70.7</v>
      </c>
      <c r="G7" s="450">
        <v>3960.9</v>
      </c>
      <c r="H7" s="488">
        <v>68.673708186080276</v>
      </c>
      <c r="I7" s="450">
        <v>4442.1000000000004</v>
      </c>
      <c r="J7" s="488">
        <v>83.044972995619304</v>
      </c>
      <c r="K7" s="450">
        <v>4930.79</v>
      </c>
      <c r="L7" s="488">
        <v>96.949401297027165</v>
      </c>
      <c r="M7" s="450">
        <v>5262.1</v>
      </c>
      <c r="N7" s="488">
        <v>92.557349546930553</v>
      </c>
      <c r="O7" s="22"/>
      <c r="P7" s="487" t="s">
        <v>28</v>
      </c>
      <c r="Q7" s="450">
        <v>5620.03</v>
      </c>
      <c r="R7" s="488">
        <v>106.69980848815609</v>
      </c>
      <c r="S7" s="450">
        <v>6697.56</v>
      </c>
      <c r="T7" s="488">
        <v>100</v>
      </c>
      <c r="U7" s="450">
        <v>5732.9</v>
      </c>
      <c r="V7" s="488">
        <v>99.69280698830471</v>
      </c>
      <c r="W7" s="450">
        <v>5222</v>
      </c>
      <c r="X7" s="488">
        <v>92.98164738974819</v>
      </c>
      <c r="Y7" s="450">
        <v>5240.1000000000004</v>
      </c>
      <c r="Z7" s="488">
        <v>93.187885786094554</v>
      </c>
      <c r="AA7" s="450">
        <f>'3.12'!E6</f>
        <v>5315.5000000000009</v>
      </c>
      <c r="AB7" s="488">
        <f>'3.12'!F6</f>
        <v>94.826218949706842</v>
      </c>
    </row>
    <row r="8" spans="2:29" ht="15" customHeight="1" thickBot="1">
      <c r="B8" s="484" t="s">
        <v>29</v>
      </c>
      <c r="C8" s="485">
        <v>796.5</v>
      </c>
      <c r="D8" s="486">
        <v>47.4</v>
      </c>
      <c r="E8" s="485">
        <v>780.5</v>
      </c>
      <c r="F8" s="486">
        <v>46.4</v>
      </c>
      <c r="G8" s="485">
        <v>847.5</v>
      </c>
      <c r="H8" s="486">
        <v>60.127711457854303</v>
      </c>
      <c r="I8" s="485">
        <v>823.5</v>
      </c>
      <c r="J8" s="486">
        <v>48.177169619454027</v>
      </c>
      <c r="K8" s="485">
        <v>837.5</v>
      </c>
      <c r="L8" s="486">
        <v>47.871773792069618</v>
      </c>
      <c r="M8" s="485">
        <v>844.8</v>
      </c>
      <c r="N8" s="486">
        <v>44.92117954580641</v>
      </c>
      <c r="O8" s="22"/>
      <c r="P8" s="484" t="s">
        <v>29</v>
      </c>
      <c r="Q8" s="485">
        <v>1062.77</v>
      </c>
      <c r="R8" s="486">
        <v>58.935894259322154</v>
      </c>
      <c r="S8" s="485">
        <v>1062.77</v>
      </c>
      <c r="T8" s="486">
        <v>56.720588198152299</v>
      </c>
      <c r="U8" s="485">
        <v>1062.77</v>
      </c>
      <c r="V8" s="486">
        <v>60.906756514150516</v>
      </c>
      <c r="W8" s="485">
        <v>1172.77</v>
      </c>
      <c r="X8" s="486">
        <v>70.798121011472787</v>
      </c>
      <c r="Y8" s="485">
        <v>1275.24</v>
      </c>
      <c r="Z8" s="486">
        <v>74.987877821798932</v>
      </c>
      <c r="AA8" s="485">
        <f>'3.12'!E7</f>
        <v>1245.27</v>
      </c>
      <c r="AB8" s="486">
        <f>'3.12'!F7</f>
        <v>73.150652980008019</v>
      </c>
    </row>
    <row r="9" spans="2:29" ht="15" customHeight="1" thickBot="1">
      <c r="B9" s="487" t="s">
        <v>30</v>
      </c>
      <c r="C9" s="450">
        <v>45.5</v>
      </c>
      <c r="D9" s="488">
        <v>2.2999999999999998</v>
      </c>
      <c r="E9" s="450">
        <v>37</v>
      </c>
      <c r="F9" s="488">
        <v>1.9</v>
      </c>
      <c r="G9" s="450">
        <v>48</v>
      </c>
      <c r="H9" s="488">
        <v>61.571969187225527</v>
      </c>
      <c r="I9" s="450">
        <v>47.3</v>
      </c>
      <c r="J9" s="488">
        <v>1.9009221682890813</v>
      </c>
      <c r="K9" s="450">
        <v>47.3</v>
      </c>
      <c r="L9" s="488">
        <v>2.8845655225531477</v>
      </c>
      <c r="M9" s="450">
        <v>61.3</v>
      </c>
      <c r="N9" s="488">
        <v>3.8494343428923896</v>
      </c>
      <c r="O9" s="22"/>
      <c r="P9" s="487" t="s">
        <v>30</v>
      </c>
      <c r="Q9" s="450">
        <v>97.3</v>
      </c>
      <c r="R9" s="488">
        <v>6.1081449256256457</v>
      </c>
      <c r="S9" s="450">
        <v>99.8</v>
      </c>
      <c r="T9" s="488">
        <v>5.6484534042907706</v>
      </c>
      <c r="U9" s="450">
        <v>147.30000000000001</v>
      </c>
      <c r="V9" s="488">
        <v>7.8142753656566617</v>
      </c>
      <c r="W9" s="450">
        <v>147.30000000000001</v>
      </c>
      <c r="X9" s="488">
        <v>6.828058470955062</v>
      </c>
      <c r="Y9" s="450">
        <v>119.8</v>
      </c>
      <c r="Z9" s="488">
        <v>5.258965642967004</v>
      </c>
      <c r="AA9" s="450">
        <f>'3.12'!E8</f>
        <v>129.80000000000001</v>
      </c>
      <c r="AB9" s="488">
        <f>'3.12'!F8</f>
        <v>6.6184936714672808</v>
      </c>
    </row>
    <row r="10" spans="2:29" ht="15" customHeight="1" thickBot="1">
      <c r="B10" s="484" t="s">
        <v>31</v>
      </c>
      <c r="C10" s="485">
        <v>219</v>
      </c>
      <c r="D10" s="486">
        <v>5.3</v>
      </c>
      <c r="E10" s="485">
        <v>851</v>
      </c>
      <c r="F10" s="486">
        <v>20.5</v>
      </c>
      <c r="G10" s="485">
        <v>964.9</v>
      </c>
      <c r="H10" s="486">
        <v>19.851459751011355</v>
      </c>
      <c r="I10" s="485">
        <v>953.2</v>
      </c>
      <c r="J10" s="486">
        <v>17.728230980325421</v>
      </c>
      <c r="K10" s="485">
        <v>1181.93</v>
      </c>
      <c r="L10" s="486">
        <v>23.76074689630936</v>
      </c>
      <c r="M10" s="485">
        <v>1356.1</v>
      </c>
      <c r="N10" s="486">
        <v>47.180987049350527</v>
      </c>
      <c r="O10" s="22"/>
      <c r="P10" s="484" t="s">
        <v>31</v>
      </c>
      <c r="Q10" s="485">
        <v>969.41</v>
      </c>
      <c r="R10" s="486">
        <v>21.089280836596835</v>
      </c>
      <c r="S10" s="485">
        <v>918.17</v>
      </c>
      <c r="T10" s="486">
        <v>26.36358250630963</v>
      </c>
      <c r="U10" s="485">
        <v>855.96999999999991</v>
      </c>
      <c r="V10" s="486">
        <v>21.54868113987634</v>
      </c>
      <c r="W10" s="485">
        <v>900.32999999999993</v>
      </c>
      <c r="X10" s="486">
        <v>23.125812392323162</v>
      </c>
      <c r="Y10" s="485">
        <v>810.2</v>
      </c>
      <c r="Z10" s="486">
        <v>22.663602230417034</v>
      </c>
      <c r="AA10" s="485">
        <f>'3.12'!E9</f>
        <v>748.4</v>
      </c>
      <c r="AB10" s="486">
        <f>'3.12'!F9</f>
        <v>19.106514464160224</v>
      </c>
    </row>
    <row r="11" spans="2:29" ht="15" customHeight="1" thickBot="1">
      <c r="B11" s="487" t="s">
        <v>32</v>
      </c>
      <c r="C11" s="450">
        <v>3776.5</v>
      </c>
      <c r="D11" s="488">
        <v>32.1</v>
      </c>
      <c r="E11" s="450">
        <v>3953.7</v>
      </c>
      <c r="F11" s="488">
        <v>33.700000000000003</v>
      </c>
      <c r="G11" s="450">
        <v>6093.1</v>
      </c>
      <c r="H11" s="488">
        <v>51.52754710173101</v>
      </c>
      <c r="I11" s="450">
        <v>6241.6</v>
      </c>
      <c r="J11" s="488">
        <v>56.734589010666767</v>
      </c>
      <c r="K11" s="450">
        <v>6309.3</v>
      </c>
      <c r="L11" s="488">
        <v>71.220073609719762</v>
      </c>
      <c r="M11" s="450">
        <v>5928.4000000000005</v>
      </c>
      <c r="N11" s="488">
        <v>71.525453257352893</v>
      </c>
      <c r="O11" s="22"/>
      <c r="P11" s="487" t="s">
        <v>32</v>
      </c>
      <c r="Q11" s="450">
        <v>5937.25</v>
      </c>
      <c r="R11" s="488">
        <v>71.630663460656436</v>
      </c>
      <c r="S11" s="450">
        <v>6433.8</v>
      </c>
      <c r="T11" s="488">
        <v>74.109881657101923</v>
      </c>
      <c r="U11" s="450">
        <v>6459.2</v>
      </c>
      <c r="V11" s="488">
        <v>74.182634062967864</v>
      </c>
      <c r="W11" s="450">
        <v>6548.9</v>
      </c>
      <c r="X11" s="488">
        <v>77.982772905795045</v>
      </c>
      <c r="Y11" s="450">
        <v>6751.25</v>
      </c>
      <c r="Z11" s="488">
        <v>79.689433969938577</v>
      </c>
      <c r="AA11" s="450">
        <f>'3.12'!E10</f>
        <v>6966.2500000000036</v>
      </c>
      <c r="AB11" s="488">
        <f>'3.12'!F10</f>
        <v>80.446403730778798</v>
      </c>
    </row>
    <row r="12" spans="2:29" ht="15" customHeight="1" thickBot="1">
      <c r="B12" s="484" t="s">
        <v>33</v>
      </c>
      <c r="C12" s="485">
        <v>2510</v>
      </c>
      <c r="D12" s="486">
        <v>38.700000000000003</v>
      </c>
      <c r="E12" s="485">
        <v>2435</v>
      </c>
      <c r="F12" s="486">
        <v>37.200000000000003</v>
      </c>
      <c r="G12" s="485">
        <v>2562</v>
      </c>
      <c r="H12" s="486">
        <v>37.570191291480029</v>
      </c>
      <c r="I12" s="485">
        <v>2753</v>
      </c>
      <c r="J12" s="486">
        <v>42.906481637335027</v>
      </c>
      <c r="K12" s="485">
        <v>2966</v>
      </c>
      <c r="L12" s="486">
        <v>43.2233883284702</v>
      </c>
      <c r="M12" s="485">
        <v>3866</v>
      </c>
      <c r="N12" s="486">
        <v>51.321904711575343</v>
      </c>
      <c r="O12" s="22"/>
      <c r="P12" s="484" t="s">
        <v>33</v>
      </c>
      <c r="Q12" s="485">
        <v>4026</v>
      </c>
      <c r="R12" s="486">
        <v>49.810681366137729</v>
      </c>
      <c r="S12" s="485">
        <v>4026</v>
      </c>
      <c r="T12" s="486">
        <v>50.671721863903038</v>
      </c>
      <c r="U12" s="485">
        <v>3858</v>
      </c>
      <c r="V12" s="486">
        <v>47.355427289300245</v>
      </c>
      <c r="W12" s="485">
        <v>3858</v>
      </c>
      <c r="X12" s="486">
        <v>48.217774609453052</v>
      </c>
      <c r="Y12" s="485">
        <v>3878</v>
      </c>
      <c r="Z12" s="486">
        <v>46.997114304481698</v>
      </c>
      <c r="AA12" s="485">
        <f>'3.12'!E11</f>
        <v>3878</v>
      </c>
      <c r="AB12" s="486">
        <f>'3.12'!F11</f>
        <v>47.166631434897596</v>
      </c>
    </row>
    <row r="13" spans="2:29" ht="15" customHeight="1" thickBot="1">
      <c r="B13" s="487" t="s">
        <v>34</v>
      </c>
      <c r="C13" s="450">
        <v>454.7</v>
      </c>
      <c r="D13" s="488">
        <v>20.8</v>
      </c>
      <c r="E13" s="450">
        <v>373.9</v>
      </c>
      <c r="F13" s="488">
        <v>17</v>
      </c>
      <c r="G13" s="450">
        <v>375.7</v>
      </c>
      <c r="H13" s="488">
        <v>16.84701105690824</v>
      </c>
      <c r="I13" s="450">
        <v>382.3</v>
      </c>
      <c r="J13" s="488">
        <v>18.614275976239163</v>
      </c>
      <c r="K13" s="450">
        <v>945.5</v>
      </c>
      <c r="L13" s="488">
        <v>36.669471550903801</v>
      </c>
      <c r="M13" s="450">
        <v>1001.8000000000001</v>
      </c>
      <c r="N13" s="488">
        <v>37.805525969471368</v>
      </c>
      <c r="O13" s="22"/>
      <c r="P13" s="487" t="s">
        <v>34</v>
      </c>
      <c r="Q13" s="450">
        <v>1145.9000000000001</v>
      </c>
      <c r="R13" s="488">
        <v>43.906296828130806</v>
      </c>
      <c r="S13" s="450">
        <v>1368.4</v>
      </c>
      <c r="T13" s="488">
        <v>51.812849275496184</v>
      </c>
      <c r="U13" s="450">
        <v>1349.1</v>
      </c>
      <c r="V13" s="488">
        <v>52.549401213747394</v>
      </c>
      <c r="W13" s="450">
        <v>1355.6999999999998</v>
      </c>
      <c r="X13" s="488">
        <v>53.305098642829329</v>
      </c>
      <c r="Y13" s="450">
        <v>1580.4</v>
      </c>
      <c r="Z13" s="488">
        <v>61.006047865794322</v>
      </c>
      <c r="AA13" s="450">
        <f>'3.12'!E12</f>
        <v>1609.9999999999998</v>
      </c>
      <c r="AB13" s="488">
        <f>'3.12'!F12</f>
        <v>62.372824982542404</v>
      </c>
    </row>
    <row r="14" spans="2:29" ht="15" customHeight="1" thickBot="1">
      <c r="B14" s="484" t="s">
        <v>35</v>
      </c>
      <c r="C14" s="485">
        <v>3790</v>
      </c>
      <c r="D14" s="486">
        <v>13.5</v>
      </c>
      <c r="E14" s="485">
        <v>3790</v>
      </c>
      <c r="F14" s="486">
        <v>13.3</v>
      </c>
      <c r="G14" s="485">
        <v>3525</v>
      </c>
      <c r="H14" s="486">
        <v>12.498114025278289</v>
      </c>
      <c r="I14" s="485">
        <v>3525</v>
      </c>
      <c r="J14" s="486">
        <v>14.396117189539769</v>
      </c>
      <c r="K14" s="485">
        <v>2805.8</v>
      </c>
      <c r="L14" s="486">
        <v>11.871007169266749</v>
      </c>
      <c r="M14" s="485">
        <v>3122.8</v>
      </c>
      <c r="N14" s="486">
        <v>12.938917243898354</v>
      </c>
      <c r="O14" s="22"/>
      <c r="P14" s="484" t="s">
        <v>35</v>
      </c>
      <c r="Q14" s="485">
        <v>3329.8</v>
      </c>
      <c r="R14" s="486">
        <v>14.387843170065528</v>
      </c>
      <c r="S14" s="485">
        <v>3329.8</v>
      </c>
      <c r="T14" s="486">
        <v>15.052390441763905</v>
      </c>
      <c r="U14" s="485">
        <v>3329.8</v>
      </c>
      <c r="V14" s="486">
        <v>15.052390441763905</v>
      </c>
      <c r="W14" s="485">
        <v>3062.8</v>
      </c>
      <c r="X14" s="486">
        <v>14.020799691227293</v>
      </c>
      <c r="Y14" s="485">
        <v>3112.8</v>
      </c>
      <c r="Z14" s="486">
        <v>13.631956098029374</v>
      </c>
      <c r="AA14" s="485">
        <f>'3.12'!E13</f>
        <v>3421.8</v>
      </c>
      <c r="AB14" s="486">
        <f>'3.12'!F13</f>
        <v>15.198255949253662</v>
      </c>
    </row>
    <row r="15" spans="2:29" ht="15" customHeight="1" thickBot="1">
      <c r="B15" s="487" t="s">
        <v>36</v>
      </c>
      <c r="C15" s="450">
        <v>2410.9</v>
      </c>
      <c r="D15" s="488">
        <v>50.7</v>
      </c>
      <c r="E15" s="450">
        <v>2433.7399999999998</v>
      </c>
      <c r="F15" s="488">
        <v>54.3</v>
      </c>
      <c r="G15" s="450">
        <v>2438.5700000000002</v>
      </c>
      <c r="H15" s="488">
        <v>59.732286050300942</v>
      </c>
      <c r="I15" s="450">
        <v>2552.9</v>
      </c>
      <c r="J15" s="488">
        <v>56.383380733444575</v>
      </c>
      <c r="K15" s="450">
        <v>2576.5</v>
      </c>
      <c r="L15" s="488">
        <v>53.599724955477946</v>
      </c>
      <c r="M15" s="450">
        <v>2671.3700000000003</v>
      </c>
      <c r="N15" s="488">
        <v>58.888681862611001</v>
      </c>
      <c r="O15" s="22"/>
      <c r="P15" s="487" t="s">
        <v>36</v>
      </c>
      <c r="Q15" s="450">
        <v>3208.06</v>
      </c>
      <c r="R15" s="488">
        <v>67.733325255032625</v>
      </c>
      <c r="S15" s="450">
        <v>3359.56</v>
      </c>
      <c r="T15" s="488">
        <v>68.248899269368621</v>
      </c>
      <c r="U15" s="450">
        <v>3345.6600000000003</v>
      </c>
      <c r="V15" s="488">
        <v>71.249273983581077</v>
      </c>
      <c r="W15" s="450">
        <v>3395.6600000000003</v>
      </c>
      <c r="X15" s="488">
        <v>73.200019522254166</v>
      </c>
      <c r="Y15" s="450">
        <v>3425.66</v>
      </c>
      <c r="Z15" s="488">
        <v>68.192555196544433</v>
      </c>
      <c r="AA15" s="450">
        <f>'3.12'!E14</f>
        <v>3413.8199999999974</v>
      </c>
      <c r="AB15" s="488">
        <f>'3.12'!F14</f>
        <v>68.097492265770569</v>
      </c>
    </row>
    <row r="16" spans="2:29" ht="15" customHeight="1" thickBot="1">
      <c r="B16" s="484" t="s">
        <v>37</v>
      </c>
      <c r="C16" s="485">
        <v>2866</v>
      </c>
      <c r="D16" s="486">
        <v>35</v>
      </c>
      <c r="E16" s="485">
        <v>2879</v>
      </c>
      <c r="F16" s="486">
        <v>34.4</v>
      </c>
      <c r="G16" s="485">
        <v>3398</v>
      </c>
      <c r="H16" s="486">
        <v>36.14834811907064</v>
      </c>
      <c r="I16" s="485">
        <v>3691.5</v>
      </c>
      <c r="J16" s="486">
        <v>42.848437363976672</v>
      </c>
      <c r="K16" s="485">
        <v>4259.5</v>
      </c>
      <c r="L16" s="486">
        <v>49.411542032706471</v>
      </c>
      <c r="M16" s="485">
        <v>4305.59</v>
      </c>
      <c r="N16" s="486">
        <v>50.100453176722773</v>
      </c>
      <c r="O16" s="22"/>
      <c r="P16" s="484" t="s">
        <v>37</v>
      </c>
      <c r="Q16" s="485">
        <v>4415.6099999999997</v>
      </c>
      <c r="R16" s="486">
        <v>53.581658038642964</v>
      </c>
      <c r="S16" s="485">
        <v>4443.6099999999997</v>
      </c>
      <c r="T16" s="486">
        <v>53.197773255117923</v>
      </c>
      <c r="U16" s="485">
        <v>4443.6099999999997</v>
      </c>
      <c r="V16" s="486">
        <v>53.197773255117923</v>
      </c>
      <c r="W16" s="485">
        <v>4633.6099999999997</v>
      </c>
      <c r="X16" s="486">
        <v>54.650848153876666</v>
      </c>
      <c r="Y16" s="485">
        <v>5651.46</v>
      </c>
      <c r="Z16" s="486">
        <v>64.249399867035407</v>
      </c>
      <c r="AA16" s="485">
        <f>'3.12'!E15</f>
        <v>5238.75</v>
      </c>
      <c r="AB16" s="486">
        <f>'3.12'!F15</f>
        <v>59.77227136941864</v>
      </c>
    </row>
    <row r="17" spans="2:28" ht="15" customHeight="1" thickBot="1">
      <c r="B17" s="487" t="s">
        <v>38</v>
      </c>
      <c r="C17" s="450">
        <v>1656.7</v>
      </c>
      <c r="D17" s="488">
        <v>57.3</v>
      </c>
      <c r="E17" s="450">
        <v>1662.5</v>
      </c>
      <c r="F17" s="488">
        <v>55.7</v>
      </c>
      <c r="G17" s="450">
        <v>1800.7</v>
      </c>
      <c r="H17" s="488">
        <v>78.084373835224454</v>
      </c>
      <c r="I17" s="450">
        <v>1800.7</v>
      </c>
      <c r="J17" s="488">
        <v>56.182227477586466</v>
      </c>
      <c r="K17" s="450">
        <v>1074.5</v>
      </c>
      <c r="L17" s="488">
        <v>31.352580949525759</v>
      </c>
      <c r="M17" s="450">
        <v>1216.7</v>
      </c>
      <c r="N17" s="488">
        <v>33.095865479376876</v>
      </c>
      <c r="O17" s="22"/>
      <c r="P17" s="487" t="s">
        <v>38</v>
      </c>
      <c r="Q17" s="450">
        <v>2694.5</v>
      </c>
      <c r="R17" s="488">
        <v>72.50394401408883</v>
      </c>
      <c r="S17" s="450">
        <v>3355.03</v>
      </c>
      <c r="T17" s="488">
        <v>88.466142787258093</v>
      </c>
      <c r="U17" s="450">
        <v>3146.96</v>
      </c>
      <c r="V17" s="488">
        <v>82.433249285138686</v>
      </c>
      <c r="W17" s="450">
        <v>3141.96</v>
      </c>
      <c r="X17" s="488">
        <v>75.045761947528717</v>
      </c>
      <c r="Y17" s="450">
        <v>3496.96</v>
      </c>
      <c r="Z17" s="488">
        <v>96.668846771784729</v>
      </c>
      <c r="AA17" s="450">
        <f>'3.12'!E16</f>
        <v>3511.96</v>
      </c>
      <c r="AB17" s="488">
        <f>'3.12'!F16</f>
        <v>96.787982575937093</v>
      </c>
    </row>
    <row r="18" spans="2:28" ht="15" customHeight="1" thickBot="1">
      <c r="B18" s="484" t="s">
        <v>39</v>
      </c>
      <c r="C18" s="485">
        <v>47.7</v>
      </c>
      <c r="D18" s="486">
        <v>2.2999999999999998</v>
      </c>
      <c r="E18" s="485">
        <v>47.7</v>
      </c>
      <c r="F18" s="486">
        <v>2.2000000000000002</v>
      </c>
      <c r="G18" s="485">
        <v>49.7</v>
      </c>
      <c r="H18" s="486">
        <v>2.3803615999347305</v>
      </c>
      <c r="I18" s="485">
        <v>49.7</v>
      </c>
      <c r="J18" s="486">
        <v>2.1027176292649896</v>
      </c>
      <c r="K18" s="485">
        <v>211.7</v>
      </c>
      <c r="L18" s="486">
        <v>8.8676418882799179</v>
      </c>
      <c r="M18" s="485">
        <v>281.7</v>
      </c>
      <c r="N18" s="486">
        <v>7.4790919952210269</v>
      </c>
      <c r="O18" s="22"/>
      <c r="P18" s="484" t="s">
        <v>39</v>
      </c>
      <c r="Q18" s="485">
        <v>289.2</v>
      </c>
      <c r="R18" s="486">
        <v>7.6782158502588613</v>
      </c>
      <c r="S18" s="485">
        <v>367.2</v>
      </c>
      <c r="T18" s="486">
        <v>14.535136899320211</v>
      </c>
      <c r="U18" s="485">
        <v>367.2</v>
      </c>
      <c r="V18" s="486">
        <v>14.492189874614207</v>
      </c>
      <c r="W18" s="485">
        <v>202.5</v>
      </c>
      <c r="X18" s="486">
        <v>7.8997753407554772</v>
      </c>
      <c r="Y18" s="485">
        <v>158.5</v>
      </c>
      <c r="Z18" s="486">
        <v>6.3479401972833793</v>
      </c>
      <c r="AA18" s="485">
        <f>'3.12'!E17</f>
        <v>295.5</v>
      </c>
      <c r="AB18" s="486">
        <f>'3.12'!F17</f>
        <v>11.854355277352838</v>
      </c>
    </row>
    <row r="19" spans="2:28" ht="15" customHeight="1" thickBot="1">
      <c r="B19" s="487" t="s">
        <v>40</v>
      </c>
      <c r="C19" s="450">
        <v>2558.9</v>
      </c>
      <c r="D19" s="488">
        <v>18.600000000000001</v>
      </c>
      <c r="E19" s="450">
        <v>2720.9</v>
      </c>
      <c r="F19" s="488">
        <v>18.100000000000001</v>
      </c>
      <c r="G19" s="450">
        <v>3250.6</v>
      </c>
      <c r="H19" s="488">
        <v>20.547482167873589</v>
      </c>
      <c r="I19" s="450">
        <v>3275.6</v>
      </c>
      <c r="J19" s="488">
        <v>22.35833393826292</v>
      </c>
      <c r="K19" s="450">
        <v>3388.5</v>
      </c>
      <c r="L19" s="488">
        <v>23.022645774348408</v>
      </c>
      <c r="M19" s="450">
        <v>3493.5</v>
      </c>
      <c r="N19" s="488">
        <v>24.741219618845328</v>
      </c>
      <c r="O19" s="22"/>
      <c r="P19" s="487" t="s">
        <v>40</v>
      </c>
      <c r="Q19" s="450">
        <v>3530.3</v>
      </c>
      <c r="R19" s="488">
        <v>24.142227894372517</v>
      </c>
      <c r="S19" s="450">
        <v>3811.3</v>
      </c>
      <c r="T19" s="488">
        <v>26.734040259729454</v>
      </c>
      <c r="U19" s="450">
        <v>5256.26</v>
      </c>
      <c r="V19" s="488">
        <v>36.838273609983453</v>
      </c>
      <c r="W19" s="450">
        <v>6277.36</v>
      </c>
      <c r="X19" s="488">
        <v>47.314962465237642</v>
      </c>
      <c r="Y19" s="450">
        <v>7797.13</v>
      </c>
      <c r="Z19" s="488">
        <v>53.009266658349951</v>
      </c>
      <c r="AA19" s="450">
        <f>'3.12'!E18</f>
        <v>12094.83</v>
      </c>
      <c r="AB19" s="488">
        <f>'3.12'!F18</f>
        <v>86.809938944416089</v>
      </c>
    </row>
    <row r="20" spans="2:28" ht="15" customHeight="1" thickBot="1">
      <c r="B20" s="484" t="s">
        <v>41</v>
      </c>
      <c r="C20" s="485">
        <v>4450.7</v>
      </c>
      <c r="D20" s="486">
        <v>17.899999999999999</v>
      </c>
      <c r="E20" s="485">
        <v>4450.7</v>
      </c>
      <c r="F20" s="486">
        <v>17.8</v>
      </c>
      <c r="G20" s="485">
        <v>4587.3999999999996</v>
      </c>
      <c r="H20" s="486">
        <v>16.551573746962177</v>
      </c>
      <c r="I20" s="485">
        <v>4733.3</v>
      </c>
      <c r="J20" s="486">
        <v>18.828505975374529</v>
      </c>
      <c r="K20" s="485">
        <v>4898.3</v>
      </c>
      <c r="L20" s="486">
        <v>19.883794350945401</v>
      </c>
      <c r="M20" s="485">
        <v>5190.3</v>
      </c>
      <c r="N20" s="486">
        <v>21.083766069477146</v>
      </c>
      <c r="O20" s="22"/>
      <c r="P20" s="484" t="s">
        <v>41</v>
      </c>
      <c r="Q20" s="485">
        <v>5190.3</v>
      </c>
      <c r="R20" s="486">
        <v>22.243672436200807</v>
      </c>
      <c r="S20" s="485">
        <v>5999.6</v>
      </c>
      <c r="T20" s="486">
        <v>26.081770977784487</v>
      </c>
      <c r="U20" s="485">
        <v>6493.9000000000005</v>
      </c>
      <c r="V20" s="486">
        <v>27.378751408512858</v>
      </c>
      <c r="W20" s="485">
        <v>6788.9000000000005</v>
      </c>
      <c r="X20" s="486">
        <v>29.913366004789392</v>
      </c>
      <c r="Y20" s="485">
        <v>6788.9</v>
      </c>
      <c r="Z20" s="486">
        <v>30.310714416607855</v>
      </c>
      <c r="AA20" s="485">
        <f>'3.12'!E19</f>
        <v>6865.9000000000015</v>
      </c>
      <c r="AB20" s="486">
        <f>'3.12'!F19</f>
        <v>26.53182051746602</v>
      </c>
    </row>
    <row r="21" spans="2:28" ht="15" customHeight="1" thickBot="1">
      <c r="B21" s="487" t="s">
        <v>42</v>
      </c>
      <c r="C21" s="450">
        <v>997.2</v>
      </c>
      <c r="D21" s="488">
        <v>15.5</v>
      </c>
      <c r="E21" s="450">
        <v>1052.2</v>
      </c>
      <c r="F21" s="488">
        <v>16.2</v>
      </c>
      <c r="G21" s="450">
        <v>904.1</v>
      </c>
      <c r="H21" s="488">
        <v>15.76397109276807</v>
      </c>
      <c r="I21" s="450">
        <v>1043.5999999999999</v>
      </c>
      <c r="J21" s="488">
        <v>16.465463312041511</v>
      </c>
      <c r="K21" s="450">
        <v>2470.6</v>
      </c>
      <c r="L21" s="488">
        <v>38.127547915039287</v>
      </c>
      <c r="M21" s="450">
        <v>2473.6</v>
      </c>
      <c r="N21" s="488">
        <v>26.963613683883853</v>
      </c>
      <c r="O21" s="22"/>
      <c r="P21" s="487" t="s">
        <v>42</v>
      </c>
      <c r="Q21" s="450">
        <v>2793.1</v>
      </c>
      <c r="R21" s="488">
        <v>30.442131751654145</v>
      </c>
      <c r="S21" s="450">
        <v>2793.1</v>
      </c>
      <c r="T21" s="488">
        <v>30.47572285870158</v>
      </c>
      <c r="U21" s="450">
        <v>2845.6</v>
      </c>
      <c r="V21" s="488">
        <v>31.048554282596836</v>
      </c>
      <c r="W21" s="450">
        <v>2855.6</v>
      </c>
      <c r="X21" s="488">
        <v>30.353106337378648</v>
      </c>
      <c r="Y21" s="450">
        <v>3392.6</v>
      </c>
      <c r="Z21" s="488">
        <v>35.760693185365085</v>
      </c>
      <c r="AA21" s="450">
        <f>'3.12'!E20</f>
        <v>3270.9</v>
      </c>
      <c r="AB21" s="488">
        <f>'3.12'!F20</f>
        <v>34.513377894840509</v>
      </c>
    </row>
    <row r="22" spans="2:28" ht="15" customHeight="1" thickBot="1">
      <c r="B22" s="484" t="s">
        <v>43</v>
      </c>
      <c r="C22" s="485">
        <v>1067.2</v>
      </c>
      <c r="D22" s="486">
        <v>17.7</v>
      </c>
      <c r="E22" s="485">
        <v>1075.5</v>
      </c>
      <c r="F22" s="486">
        <v>20</v>
      </c>
      <c r="G22" s="485">
        <v>1075.5</v>
      </c>
      <c r="H22" s="486">
        <v>19.083003968798156</v>
      </c>
      <c r="I22" s="485">
        <v>1013.1</v>
      </c>
      <c r="J22" s="486">
        <v>15.976345357776465</v>
      </c>
      <c r="K22" s="485">
        <v>1059.1000000000001</v>
      </c>
      <c r="L22" s="486">
        <v>16.460295343232705</v>
      </c>
      <c r="M22" s="485">
        <v>1214.1000000000001</v>
      </c>
      <c r="N22" s="486">
        <v>18.881897542708824</v>
      </c>
      <c r="O22" s="22"/>
      <c r="P22" s="484" t="s">
        <v>43</v>
      </c>
      <c r="Q22" s="485">
        <v>1366.1</v>
      </c>
      <c r="R22" s="486">
        <v>20.372712142785929</v>
      </c>
      <c r="S22" s="485">
        <v>1336.6</v>
      </c>
      <c r="T22" s="486">
        <v>20.49951433089787</v>
      </c>
      <c r="U22" s="485">
        <v>1810.6</v>
      </c>
      <c r="V22" s="486">
        <v>27.687230747552288</v>
      </c>
      <c r="W22" s="485">
        <v>1826.1</v>
      </c>
      <c r="X22" s="486">
        <v>27.532059302323887</v>
      </c>
      <c r="Y22" s="485">
        <v>1596.3</v>
      </c>
      <c r="Z22" s="486">
        <v>24.561041704858852</v>
      </c>
      <c r="AA22" s="485">
        <f>'3.12'!E21</f>
        <v>1525.5</v>
      </c>
      <c r="AB22" s="486">
        <f>'3.12'!F21</f>
        <v>22.816272939873674</v>
      </c>
    </row>
    <row r="23" spans="2:28" ht="15" customHeight="1" thickBot="1">
      <c r="B23" s="487" t="s">
        <v>44</v>
      </c>
      <c r="C23" s="450">
        <v>1467.1</v>
      </c>
      <c r="D23" s="488">
        <v>82.6</v>
      </c>
      <c r="E23" s="450">
        <v>1467.1</v>
      </c>
      <c r="F23" s="488">
        <v>80.900000000000006</v>
      </c>
      <c r="G23" s="450">
        <v>1172.4000000000001</v>
      </c>
      <c r="H23" s="488">
        <v>72.646725030294334</v>
      </c>
      <c r="I23" s="450">
        <v>1173.4000000000001</v>
      </c>
      <c r="J23" s="488">
        <v>63.033358151307993</v>
      </c>
      <c r="K23" s="450">
        <v>1198.3999999999999</v>
      </c>
      <c r="L23" s="488">
        <v>55.487135200265861</v>
      </c>
      <c r="M23" s="450">
        <v>1228.3999999999999</v>
      </c>
      <c r="N23" s="488">
        <v>60.480273030836898</v>
      </c>
      <c r="O23" s="22"/>
      <c r="P23" s="487" t="s">
        <v>44</v>
      </c>
      <c r="Q23" s="450">
        <v>1428.4</v>
      </c>
      <c r="R23" s="488">
        <v>70.327047703278595</v>
      </c>
      <c r="S23" s="450">
        <v>1628.4</v>
      </c>
      <c r="T23" s="488">
        <v>79.022496172287262</v>
      </c>
      <c r="U23" s="450">
        <v>1628.3999999999999</v>
      </c>
      <c r="V23" s="488">
        <v>79.086995788182207</v>
      </c>
      <c r="W23" s="450">
        <v>1809.2</v>
      </c>
      <c r="X23" s="488">
        <v>90.746369712225388</v>
      </c>
      <c r="Y23" s="450">
        <v>2239.3000000000002</v>
      </c>
      <c r="Z23" s="488">
        <v>100</v>
      </c>
      <c r="AA23" s="450">
        <f>'3.12'!E22</f>
        <v>2249.3000000000002</v>
      </c>
      <c r="AB23" s="488">
        <f>'3.12'!F22</f>
        <v>100</v>
      </c>
    </row>
    <row r="24" spans="2:28" ht="15" customHeight="1" thickBot="1">
      <c r="B24" s="484" t="s">
        <v>45</v>
      </c>
      <c r="C24" s="485">
        <v>9163.2999999999993</v>
      </c>
      <c r="D24" s="486">
        <v>98.2</v>
      </c>
      <c r="E24" s="485">
        <v>9754.2000000000007</v>
      </c>
      <c r="F24" s="486">
        <v>96.6</v>
      </c>
      <c r="G24" s="485">
        <v>11118.8</v>
      </c>
      <c r="H24" s="486">
        <v>97.961254021288937</v>
      </c>
      <c r="I24" s="485">
        <v>11102.2</v>
      </c>
      <c r="J24" s="486">
        <v>100</v>
      </c>
      <c r="K24" s="485">
        <v>11869.700000000003</v>
      </c>
      <c r="L24" s="486">
        <v>100</v>
      </c>
      <c r="M24" s="485">
        <v>11645.93</v>
      </c>
      <c r="N24" s="486">
        <v>100</v>
      </c>
      <c r="O24" s="22"/>
      <c r="P24" s="484" t="s">
        <v>45</v>
      </c>
      <c r="Q24" s="485">
        <v>10877.15</v>
      </c>
      <c r="R24" s="486">
        <v>100</v>
      </c>
      <c r="S24" s="485">
        <v>10138.870000000001</v>
      </c>
      <c r="T24" s="486">
        <v>100</v>
      </c>
      <c r="U24" s="485">
        <v>10250.08</v>
      </c>
      <c r="V24" s="486">
        <v>100</v>
      </c>
      <c r="W24" s="485">
        <v>10623.03</v>
      </c>
      <c r="X24" s="486">
        <v>100</v>
      </c>
      <c r="Y24" s="485">
        <v>11489.31</v>
      </c>
      <c r="Z24" s="486">
        <v>100</v>
      </c>
      <c r="AA24" s="485">
        <f>'3.12'!E23</f>
        <v>12475.929999999998</v>
      </c>
      <c r="AB24" s="486">
        <f>'3.12'!F23</f>
        <v>100</v>
      </c>
    </row>
    <row r="25" spans="2:28" ht="15" customHeight="1" thickBot="1">
      <c r="B25" s="487" t="s">
        <v>46</v>
      </c>
      <c r="C25" s="450">
        <v>612.9</v>
      </c>
      <c r="D25" s="488">
        <v>41.7</v>
      </c>
      <c r="E25" s="450">
        <v>640.29999999999995</v>
      </c>
      <c r="F25" s="488">
        <v>43</v>
      </c>
      <c r="G25" s="450">
        <v>639.9</v>
      </c>
      <c r="H25" s="488">
        <v>62.852796201549509</v>
      </c>
      <c r="I25" s="450">
        <v>660.8</v>
      </c>
      <c r="J25" s="488">
        <v>35.951339470305321</v>
      </c>
      <c r="K25" s="450">
        <v>686.1</v>
      </c>
      <c r="L25" s="488">
        <v>32.363473046043715</v>
      </c>
      <c r="M25" s="450">
        <v>986.1</v>
      </c>
      <c r="N25" s="488">
        <v>44.384619204947917</v>
      </c>
      <c r="O25" s="22"/>
      <c r="P25" s="487" t="s">
        <v>46</v>
      </c>
      <c r="Q25" s="450">
        <v>986.1</v>
      </c>
      <c r="R25" s="488">
        <v>44.055977638667237</v>
      </c>
      <c r="S25" s="450">
        <v>995.1</v>
      </c>
      <c r="T25" s="488">
        <v>41.873521176326214</v>
      </c>
      <c r="U25" s="450">
        <v>995.1</v>
      </c>
      <c r="V25" s="488">
        <v>40.965847351217271</v>
      </c>
      <c r="W25" s="450">
        <v>995.1</v>
      </c>
      <c r="X25" s="488">
        <v>39.767191207011912</v>
      </c>
      <c r="Y25" s="450">
        <v>995.1</v>
      </c>
      <c r="Z25" s="488">
        <v>46.676203886160152</v>
      </c>
      <c r="AA25" s="450">
        <f>'3.12'!E24</f>
        <v>995.1</v>
      </c>
      <c r="AB25" s="488">
        <f>'3.12'!F24</f>
        <v>46.383494964260343</v>
      </c>
    </row>
    <row r="26" spans="2:28" ht="15" customHeight="1" thickBot="1">
      <c r="B26" s="484" t="s">
        <v>47</v>
      </c>
      <c r="C26" s="485">
        <v>2169.6</v>
      </c>
      <c r="D26" s="486">
        <v>45</v>
      </c>
      <c r="E26" s="485">
        <v>2181.9</v>
      </c>
      <c r="F26" s="486">
        <v>44.9</v>
      </c>
      <c r="G26" s="485">
        <v>2275.2399999999998</v>
      </c>
      <c r="H26" s="486">
        <v>46.687168620131288</v>
      </c>
      <c r="I26" s="485">
        <v>2421.09</v>
      </c>
      <c r="J26" s="486">
        <v>44.294131739682037</v>
      </c>
      <c r="K26" s="485">
        <v>2423.29</v>
      </c>
      <c r="L26" s="486">
        <v>43.856499539703321</v>
      </c>
      <c r="M26" s="485">
        <v>2426.2499999999995</v>
      </c>
      <c r="N26" s="486">
        <v>42.689969527105383</v>
      </c>
      <c r="O26" s="22"/>
      <c r="P26" s="484" t="s">
        <v>47</v>
      </c>
      <c r="Q26" s="485">
        <v>2545.29</v>
      </c>
      <c r="R26" s="486">
        <v>44.761177324784946</v>
      </c>
      <c r="S26" s="485">
        <v>2571.09</v>
      </c>
      <c r="T26" s="486">
        <v>43.825726388726252</v>
      </c>
      <c r="U26" s="485">
        <v>2767.7599999999998</v>
      </c>
      <c r="V26" s="486">
        <v>55.212432907204345</v>
      </c>
      <c r="W26" s="485">
        <v>2757.2599999999998</v>
      </c>
      <c r="X26" s="486">
        <v>49.046332408446311</v>
      </c>
      <c r="Y26" s="485">
        <v>3237.16</v>
      </c>
      <c r="Z26" s="486">
        <v>61.468544451283833</v>
      </c>
      <c r="AA26" s="485">
        <f>'3.12'!E25</f>
        <v>3586.1599999999989</v>
      </c>
      <c r="AB26" s="486">
        <f>'3.12'!F25</f>
        <v>65.1363038792814</v>
      </c>
    </row>
    <row r="27" spans="2:28" ht="15" customHeight="1" thickBot="1">
      <c r="B27" s="487" t="s">
        <v>48</v>
      </c>
      <c r="C27" s="450">
        <v>657.4</v>
      </c>
      <c r="D27" s="488">
        <v>22.9</v>
      </c>
      <c r="E27" s="450">
        <v>657.4</v>
      </c>
      <c r="F27" s="488">
        <v>22.7</v>
      </c>
      <c r="G27" s="450">
        <v>750.6</v>
      </c>
      <c r="H27" s="488">
        <v>27.12890490088455</v>
      </c>
      <c r="I27" s="450">
        <v>774.1</v>
      </c>
      <c r="J27" s="488">
        <v>24.077127920745674</v>
      </c>
      <c r="K27" s="450">
        <v>711.06</v>
      </c>
      <c r="L27" s="488">
        <v>22.251521158869668</v>
      </c>
      <c r="M27" s="450">
        <v>716.2</v>
      </c>
      <c r="N27" s="488">
        <v>22.699393744591873</v>
      </c>
      <c r="O27" s="22"/>
      <c r="P27" s="487" t="s">
        <v>48</v>
      </c>
      <c r="Q27" s="450">
        <v>800.45</v>
      </c>
      <c r="R27" s="488">
        <v>26.456953299162411</v>
      </c>
      <c r="S27" s="450">
        <v>1499.27</v>
      </c>
      <c r="T27" s="488">
        <v>46.188749756080796</v>
      </c>
      <c r="U27" s="450">
        <v>1500.27</v>
      </c>
      <c r="V27" s="488">
        <v>45.991632097555147</v>
      </c>
      <c r="W27" s="450">
        <v>1506.3700000000001</v>
      </c>
      <c r="X27" s="488">
        <v>46.887567177888286</v>
      </c>
      <c r="Y27" s="450">
        <v>1640.28</v>
      </c>
      <c r="Z27" s="488">
        <v>50.351719530096048</v>
      </c>
      <c r="AA27" s="450">
        <f>'3.12'!E26</f>
        <v>1662.1799999999998</v>
      </c>
      <c r="AB27" s="488">
        <f>'3.12'!F26</f>
        <v>51.987122039790989</v>
      </c>
    </row>
    <row r="28" spans="2:28" ht="15" customHeight="1" thickBot="1">
      <c r="B28" s="484" t="s">
        <v>49</v>
      </c>
      <c r="C28" s="485">
        <v>1019.8</v>
      </c>
      <c r="D28" s="486">
        <v>72.900000000000006</v>
      </c>
      <c r="E28" s="485">
        <v>1349.9</v>
      </c>
      <c r="F28" s="486">
        <v>96.3</v>
      </c>
      <c r="G28" s="485">
        <v>1611.5</v>
      </c>
      <c r="H28" s="486">
        <v>96.567502412270443</v>
      </c>
      <c r="I28" s="485">
        <v>1600.9</v>
      </c>
      <c r="J28" s="486">
        <v>100</v>
      </c>
      <c r="K28" s="485">
        <v>1600.8999999999999</v>
      </c>
      <c r="L28" s="486">
        <v>54.912503989564343</v>
      </c>
      <c r="M28" s="485">
        <v>1600.8999999999999</v>
      </c>
      <c r="N28" s="486">
        <v>66.970327172801163</v>
      </c>
      <c r="O28" s="22"/>
      <c r="P28" s="484" t="s">
        <v>49</v>
      </c>
      <c r="Q28" s="485">
        <v>1725.18</v>
      </c>
      <c r="R28" s="486">
        <v>69.202751862883503</v>
      </c>
      <c r="S28" s="485">
        <v>1725.18</v>
      </c>
      <c r="T28" s="486">
        <v>62.624386590787161</v>
      </c>
      <c r="U28" s="485">
        <v>1724.15</v>
      </c>
      <c r="V28" s="486">
        <v>67.144437098654677</v>
      </c>
      <c r="W28" s="485">
        <v>1734.15</v>
      </c>
      <c r="X28" s="486">
        <v>61.586614086085611</v>
      </c>
      <c r="Y28" s="485">
        <v>1734.15</v>
      </c>
      <c r="Z28" s="486">
        <v>61.648181306078072</v>
      </c>
      <c r="AA28" s="485">
        <f>'3.12'!E27</f>
        <v>1734.15</v>
      </c>
      <c r="AB28" s="486">
        <f>'3.12'!F27</f>
        <v>61.870544379748061</v>
      </c>
    </row>
    <row r="29" spans="2:28" ht="15" customHeight="1" thickBot="1">
      <c r="B29" s="487" t="s">
        <v>50</v>
      </c>
      <c r="C29" s="450">
        <v>545</v>
      </c>
      <c r="D29" s="488">
        <v>22.1</v>
      </c>
      <c r="E29" s="450">
        <v>558.79999999999995</v>
      </c>
      <c r="F29" s="488">
        <v>22.1</v>
      </c>
      <c r="G29" s="450">
        <v>1258.8</v>
      </c>
      <c r="H29" s="488">
        <v>51.156724641799542</v>
      </c>
      <c r="I29" s="450">
        <v>1300.4000000000001</v>
      </c>
      <c r="J29" s="488">
        <v>46.1740306993213</v>
      </c>
      <c r="K29" s="450">
        <v>1725.1599999999999</v>
      </c>
      <c r="L29" s="488">
        <v>56.56416134136586</v>
      </c>
      <c r="M29" s="450">
        <v>1740.23</v>
      </c>
      <c r="N29" s="488">
        <v>60.079724900043921</v>
      </c>
      <c r="O29" s="22"/>
      <c r="P29" s="487" t="s">
        <v>50</v>
      </c>
      <c r="Q29" s="450">
        <v>1906.22</v>
      </c>
      <c r="R29" s="488">
        <v>62.978691012445019</v>
      </c>
      <c r="S29" s="450">
        <v>1906.22</v>
      </c>
      <c r="T29" s="488">
        <v>61.696457627532538</v>
      </c>
      <c r="U29" s="450">
        <v>2115.2199999999998</v>
      </c>
      <c r="V29" s="488">
        <v>60.487315752956135</v>
      </c>
      <c r="W29" s="450">
        <v>2115.2199999999998</v>
      </c>
      <c r="X29" s="488">
        <v>60.471766008932079</v>
      </c>
      <c r="Y29" s="450">
        <v>2115.2199999999998</v>
      </c>
      <c r="Z29" s="488">
        <v>65.459951060720726</v>
      </c>
      <c r="AA29" s="450">
        <f>'3.12'!E28</f>
        <v>2115.2199999999998</v>
      </c>
      <c r="AB29" s="488">
        <f>'3.12'!F28</f>
        <v>67.872022142642336</v>
      </c>
    </row>
    <row r="30" spans="2:28" ht="15" customHeight="1" thickBot="1">
      <c r="B30" s="484" t="s">
        <v>51</v>
      </c>
      <c r="C30" s="485">
        <v>2580.1</v>
      </c>
      <c r="D30" s="486">
        <v>39.9</v>
      </c>
      <c r="E30" s="485">
        <v>2792.5</v>
      </c>
      <c r="F30" s="486">
        <v>43.1</v>
      </c>
      <c r="G30" s="485">
        <v>3579.4</v>
      </c>
      <c r="H30" s="486">
        <v>61.732219472687412</v>
      </c>
      <c r="I30" s="485">
        <v>3818.7</v>
      </c>
      <c r="J30" s="486">
        <v>58.570836010039365</v>
      </c>
      <c r="K30" s="485">
        <v>4178.58</v>
      </c>
      <c r="L30" s="486">
        <v>63.863320643586704</v>
      </c>
      <c r="M30" s="485">
        <v>4509.87</v>
      </c>
      <c r="N30" s="486">
        <v>68.409693561917024</v>
      </c>
      <c r="O30" s="22"/>
      <c r="P30" s="484" t="s">
        <v>51</v>
      </c>
      <c r="Q30" s="485">
        <v>4574.3100000000004</v>
      </c>
      <c r="R30" s="486">
        <v>69.387962655584815</v>
      </c>
      <c r="S30" s="485">
        <v>4809.62</v>
      </c>
      <c r="T30" s="486">
        <v>73.582354196683596</v>
      </c>
      <c r="U30" s="485">
        <v>5004.0700000000006</v>
      </c>
      <c r="V30" s="486">
        <v>76.622495269067073</v>
      </c>
      <c r="W30" s="485">
        <v>5082</v>
      </c>
      <c r="X30" s="486">
        <v>77.291125553915592</v>
      </c>
      <c r="Y30" s="485">
        <v>4965.1000000000004</v>
      </c>
      <c r="Z30" s="486">
        <v>73.390283076527936</v>
      </c>
      <c r="AA30" s="485">
        <f>'3.12'!E29</f>
        <v>5113.8999999999996</v>
      </c>
      <c r="AB30" s="486">
        <f>'3.12'!F29</f>
        <v>76.018554013422616</v>
      </c>
    </row>
    <row r="31" spans="2:28" ht="15" customHeight="1" thickBot="1">
      <c r="B31" s="487" t="s">
        <v>52</v>
      </c>
      <c r="C31" s="450">
        <v>2575.1</v>
      </c>
      <c r="D31" s="488">
        <v>30.5</v>
      </c>
      <c r="E31" s="450">
        <v>2575.1</v>
      </c>
      <c r="F31" s="488">
        <v>34.4</v>
      </c>
      <c r="G31" s="450">
        <v>2577.1</v>
      </c>
      <c r="H31" s="488">
        <v>28.302327641746572</v>
      </c>
      <c r="I31" s="450">
        <v>2581.1</v>
      </c>
      <c r="J31" s="488">
        <v>30.546314943205548</v>
      </c>
      <c r="K31" s="450">
        <v>3004.1</v>
      </c>
      <c r="L31" s="488">
        <v>36.257255232418586</v>
      </c>
      <c r="M31" s="450">
        <v>3092.98</v>
      </c>
      <c r="N31" s="488">
        <v>39.563855053305268</v>
      </c>
      <c r="O31" s="22"/>
      <c r="P31" s="487" t="s">
        <v>52</v>
      </c>
      <c r="Q31" s="450">
        <v>2826.43</v>
      </c>
      <c r="R31" s="488">
        <v>36.723375317659183</v>
      </c>
      <c r="S31" s="450">
        <v>2960.36</v>
      </c>
      <c r="T31" s="488">
        <v>35.697733052143199</v>
      </c>
      <c r="U31" s="450">
        <v>3027.23</v>
      </c>
      <c r="V31" s="488">
        <v>35.932787330551868</v>
      </c>
      <c r="W31" s="450">
        <v>3237.03</v>
      </c>
      <c r="X31" s="488">
        <v>39.013467812427251</v>
      </c>
      <c r="Y31" s="450">
        <v>3650.81</v>
      </c>
      <c r="Z31" s="488">
        <v>38.649524115406145</v>
      </c>
      <c r="AA31" s="450">
        <f>'3.12'!E30</f>
        <v>3650.81</v>
      </c>
      <c r="AB31" s="488">
        <f>'3.12'!F30</f>
        <v>36.846041423259535</v>
      </c>
    </row>
    <row r="32" spans="2:28" ht="15" customHeight="1" thickBot="1">
      <c r="B32" s="484" t="s">
        <v>53</v>
      </c>
      <c r="C32" s="485">
        <v>943</v>
      </c>
      <c r="D32" s="486">
        <v>28.7</v>
      </c>
      <c r="E32" s="485">
        <v>872</v>
      </c>
      <c r="F32" s="486">
        <v>26.5</v>
      </c>
      <c r="G32" s="485">
        <v>1132.3</v>
      </c>
      <c r="H32" s="486">
        <v>37.468612339618005</v>
      </c>
      <c r="I32" s="485">
        <v>1207.3</v>
      </c>
      <c r="J32" s="486">
        <v>35.291882253208215</v>
      </c>
      <c r="K32" s="485">
        <v>1316.26</v>
      </c>
      <c r="L32" s="486">
        <v>19.93018162531629</v>
      </c>
      <c r="M32" s="485">
        <v>1309.2599999999998</v>
      </c>
      <c r="N32" s="486">
        <v>18.341080569927374</v>
      </c>
      <c r="O32" s="22"/>
      <c r="P32" s="484" t="s">
        <v>53</v>
      </c>
      <c r="Q32" s="485">
        <v>1396.46</v>
      </c>
      <c r="R32" s="486">
        <v>19.519542656469785</v>
      </c>
      <c r="S32" s="485">
        <v>1560.96</v>
      </c>
      <c r="T32" s="486">
        <v>21.804172877380541</v>
      </c>
      <c r="U32" s="485">
        <v>1613.93</v>
      </c>
      <c r="V32" s="486">
        <v>21.817891711486922</v>
      </c>
      <c r="W32" s="485">
        <v>1648.93</v>
      </c>
      <c r="X32" s="486">
        <v>21.471747643568545</v>
      </c>
      <c r="Y32" s="485">
        <v>1765.43</v>
      </c>
      <c r="Z32" s="486">
        <v>26.230060210342327</v>
      </c>
      <c r="AA32" s="485">
        <f>'3.12'!E31</f>
        <v>1765.4300000000005</v>
      </c>
      <c r="AB32" s="486">
        <f>'3.12'!F31</f>
        <v>26.324671222173517</v>
      </c>
    </row>
    <row r="33" spans="2:28" ht="15" customHeight="1" thickBot="1">
      <c r="B33" s="487" t="s">
        <v>54</v>
      </c>
      <c r="C33" s="450">
        <v>2622.2</v>
      </c>
      <c r="D33" s="488">
        <v>36.9</v>
      </c>
      <c r="E33" s="450">
        <v>2642.2</v>
      </c>
      <c r="F33" s="488">
        <v>36.5</v>
      </c>
      <c r="G33" s="450">
        <v>3398.2</v>
      </c>
      <c r="H33" s="488">
        <v>43.995698164364811</v>
      </c>
      <c r="I33" s="450">
        <v>3444.1</v>
      </c>
      <c r="J33" s="488">
        <v>48.133790813001191</v>
      </c>
      <c r="K33" s="450">
        <v>3574.14</v>
      </c>
      <c r="L33" s="488">
        <v>49.665939209927117</v>
      </c>
      <c r="M33" s="450">
        <v>4050.66</v>
      </c>
      <c r="N33" s="488">
        <v>59.444810017234182</v>
      </c>
      <c r="O33" s="22"/>
      <c r="P33" s="487" t="s">
        <v>54</v>
      </c>
      <c r="Q33" s="450">
        <v>4320.7</v>
      </c>
      <c r="R33" s="488">
        <v>64.753079248630698</v>
      </c>
      <c r="S33" s="450">
        <v>4962.5200000000004</v>
      </c>
      <c r="T33" s="488">
        <v>69.009517693708872</v>
      </c>
      <c r="U33" s="450">
        <v>5876.1399999999994</v>
      </c>
      <c r="V33" s="488">
        <v>84.627594492945391</v>
      </c>
      <c r="W33" s="450">
        <v>5876.1399999999994</v>
      </c>
      <c r="X33" s="488">
        <v>85.572794036685877</v>
      </c>
      <c r="Y33" s="450">
        <v>5692.14</v>
      </c>
      <c r="Z33" s="488">
        <v>81.236138929733528</v>
      </c>
      <c r="AA33" s="450">
        <f>'3.12'!E32</f>
        <v>5497.14</v>
      </c>
      <c r="AB33" s="488">
        <f>'3.12'!F32</f>
        <v>94.883010847324726</v>
      </c>
    </row>
    <row r="34" spans="2:28" ht="15" customHeight="1" thickBot="1">
      <c r="B34" s="484" t="s">
        <v>55</v>
      </c>
      <c r="C34" s="485">
        <v>623.5</v>
      </c>
      <c r="D34" s="486">
        <v>43.3</v>
      </c>
      <c r="E34" s="485">
        <v>788.9</v>
      </c>
      <c r="F34" s="486">
        <v>54.6</v>
      </c>
      <c r="G34" s="485">
        <v>489.6</v>
      </c>
      <c r="H34" s="486">
        <v>29.709433855289891</v>
      </c>
      <c r="I34" s="485">
        <v>744.5</v>
      </c>
      <c r="J34" s="486">
        <v>49.409583417179405</v>
      </c>
      <c r="K34" s="485">
        <v>872.13</v>
      </c>
      <c r="L34" s="486">
        <v>55.878703643220739</v>
      </c>
      <c r="M34" s="485">
        <v>872.05000000000007</v>
      </c>
      <c r="N34" s="486">
        <v>58.174798951648945</v>
      </c>
      <c r="O34" s="22"/>
      <c r="P34" s="484" t="s">
        <v>55</v>
      </c>
      <c r="Q34" s="485">
        <v>890.63</v>
      </c>
      <c r="R34" s="486">
        <v>58.448176341330196</v>
      </c>
      <c r="S34" s="485">
        <v>900.07</v>
      </c>
      <c r="T34" s="486">
        <v>58.72400123551531</v>
      </c>
      <c r="U34" s="485">
        <v>818.49</v>
      </c>
      <c r="V34" s="486">
        <v>52.973500886538005</v>
      </c>
      <c r="W34" s="485">
        <v>862.49</v>
      </c>
      <c r="X34" s="486">
        <v>51.253960642471341</v>
      </c>
      <c r="Y34" s="485">
        <v>786.06</v>
      </c>
      <c r="Z34" s="486">
        <v>45.58503610263535</v>
      </c>
      <c r="AA34" s="485">
        <f>'3.12'!E33</f>
        <v>613.55999999999983</v>
      </c>
      <c r="AB34" s="486">
        <f>'3.12'!F33</f>
        <v>36.15595173270512</v>
      </c>
    </row>
    <row r="35" spans="2:28" ht="15" customHeight="1" thickBot="1">
      <c r="B35" s="487" t="s">
        <v>56</v>
      </c>
      <c r="C35" s="450">
        <v>1194.3</v>
      </c>
      <c r="D35" s="488">
        <v>10.199999999999999</v>
      </c>
      <c r="E35" s="450">
        <v>2802.7</v>
      </c>
      <c r="F35" s="488">
        <v>23.6</v>
      </c>
      <c r="G35" s="450">
        <v>2604.6999999999998</v>
      </c>
      <c r="H35" s="488">
        <v>22.931850867911034</v>
      </c>
      <c r="I35" s="450">
        <v>2533.8000000000002</v>
      </c>
      <c r="J35" s="488">
        <v>20.379224962106345</v>
      </c>
      <c r="K35" s="450">
        <v>2653.82</v>
      </c>
      <c r="L35" s="488">
        <v>21.555611980075522</v>
      </c>
      <c r="M35" s="450">
        <v>3171</v>
      </c>
      <c r="N35" s="488">
        <v>26.612308469793678</v>
      </c>
      <c r="O35" s="22"/>
      <c r="P35" s="487" t="s">
        <v>56</v>
      </c>
      <c r="Q35" s="450">
        <v>4093.29</v>
      </c>
      <c r="R35" s="488">
        <v>32.940923409285027</v>
      </c>
      <c r="S35" s="450">
        <v>4603.29</v>
      </c>
      <c r="T35" s="488">
        <v>35.941746206349954</v>
      </c>
      <c r="U35" s="450">
        <v>5359.39</v>
      </c>
      <c r="V35" s="488">
        <v>41.721612782878069</v>
      </c>
      <c r="W35" s="450">
        <v>5613.99</v>
      </c>
      <c r="X35" s="488">
        <v>41.308830532665603</v>
      </c>
      <c r="Y35" s="450">
        <v>5611.99</v>
      </c>
      <c r="Z35" s="488">
        <v>46.824012932158347</v>
      </c>
      <c r="AA35" s="450">
        <f>'3.12'!E34</f>
        <v>5182.8499999999985</v>
      </c>
      <c r="AB35" s="488">
        <f>'3.12'!F34</f>
        <v>44.439694747051128</v>
      </c>
    </row>
    <row r="36" spans="2:28" ht="15" customHeight="1" thickBot="1">
      <c r="B36" s="484" t="s">
        <v>57</v>
      </c>
      <c r="C36" s="485">
        <v>140.9</v>
      </c>
      <c r="D36" s="486">
        <v>4.4000000000000004</v>
      </c>
      <c r="E36" s="485">
        <v>140.9</v>
      </c>
      <c r="F36" s="486">
        <v>4.4000000000000004</v>
      </c>
      <c r="G36" s="485">
        <v>140.9</v>
      </c>
      <c r="H36" s="486">
        <v>93.004090488254477</v>
      </c>
      <c r="I36" s="485">
        <v>66.5</v>
      </c>
      <c r="J36" s="486">
        <v>1.7716325660699059</v>
      </c>
      <c r="K36" s="485">
        <v>67.5</v>
      </c>
      <c r="L36" s="486">
        <v>2.0798131742424628</v>
      </c>
      <c r="M36" s="485">
        <v>68.5</v>
      </c>
      <c r="N36" s="486">
        <v>2.0867857627264308</v>
      </c>
      <c r="O36" s="22"/>
      <c r="P36" s="484" t="s">
        <v>57</v>
      </c>
      <c r="Q36" s="485">
        <v>81.99</v>
      </c>
      <c r="R36" s="486">
        <v>2.3911727721421987</v>
      </c>
      <c r="S36" s="485">
        <v>130.68</v>
      </c>
      <c r="T36" s="486">
        <v>3.3777161610265125</v>
      </c>
      <c r="U36" s="485">
        <v>99.1</v>
      </c>
      <c r="V36" s="486">
        <v>2.667847048901411</v>
      </c>
      <c r="W36" s="485">
        <v>99.1</v>
      </c>
      <c r="X36" s="486">
        <v>2.6693808851887368</v>
      </c>
      <c r="Y36" s="485">
        <v>130.34</v>
      </c>
      <c r="Z36" s="486">
        <v>3.3200424323142212</v>
      </c>
      <c r="AA36" s="485">
        <f>'3.12'!E35</f>
        <v>165.55999999999997</v>
      </c>
      <c r="AB36" s="486">
        <f>'3.12'!F35</f>
        <v>4.2322482208093097</v>
      </c>
    </row>
    <row r="37" spans="2:28" ht="15" customHeight="1" thickBot="1">
      <c r="B37" s="487" t="s">
        <v>58</v>
      </c>
      <c r="C37" s="450">
        <v>166.1</v>
      </c>
      <c r="D37" s="488">
        <v>4.5999999999999996</v>
      </c>
      <c r="E37" s="450">
        <v>256.39999999999998</v>
      </c>
      <c r="F37" s="488">
        <v>7</v>
      </c>
      <c r="G37" s="450">
        <v>252.4</v>
      </c>
      <c r="H37" s="488">
        <v>7.3118072000952061</v>
      </c>
      <c r="I37" s="450">
        <v>342.6</v>
      </c>
      <c r="J37" s="488">
        <v>8.6002265278581067</v>
      </c>
      <c r="K37" s="450">
        <v>417.70000000000005</v>
      </c>
      <c r="L37" s="488">
        <v>10.039963628254474</v>
      </c>
      <c r="M37" s="450">
        <v>461</v>
      </c>
      <c r="N37" s="488">
        <v>12.130559373853051</v>
      </c>
      <c r="O37" s="22"/>
      <c r="P37" s="487" t="s">
        <v>58</v>
      </c>
      <c r="Q37" s="450">
        <v>644.63</v>
      </c>
      <c r="R37" s="488">
        <v>16.133915881750081</v>
      </c>
      <c r="S37" s="450">
        <v>875.03</v>
      </c>
      <c r="T37" s="488">
        <v>21.32065421746665</v>
      </c>
      <c r="U37" s="450">
        <v>1004.33</v>
      </c>
      <c r="V37" s="488">
        <v>24.301661495936582</v>
      </c>
      <c r="W37" s="450">
        <v>1049</v>
      </c>
      <c r="X37" s="488">
        <v>25.474840913579559</v>
      </c>
      <c r="Y37" s="450">
        <v>1644.83</v>
      </c>
      <c r="Z37" s="488">
        <v>39.182826601061372</v>
      </c>
      <c r="AA37" s="450">
        <f>'3.12'!E36</f>
        <v>1636.69</v>
      </c>
      <c r="AB37" s="488">
        <f>'3.12'!F36</f>
        <v>38.568100358643669</v>
      </c>
    </row>
    <row r="38" spans="2:28" ht="18" customHeight="1" thickBot="1">
      <c r="B38" s="465" t="s">
        <v>204</v>
      </c>
      <c r="C38" s="467">
        <f t="shared" ref="C38:M38" si="0">SUM(C6:C37)</f>
        <v>60242.55000000001</v>
      </c>
      <c r="D38" s="489">
        <v>29.7</v>
      </c>
      <c r="E38" s="467">
        <f t="shared" si="0"/>
        <v>64541.94000000001</v>
      </c>
      <c r="F38" s="489">
        <v>31.5</v>
      </c>
      <c r="G38" s="467">
        <f t="shared" si="0"/>
        <v>71784.84</v>
      </c>
      <c r="H38" s="489">
        <v>35.013484618875594</v>
      </c>
      <c r="I38" s="467">
        <f t="shared" si="0"/>
        <v>74388.220000000016</v>
      </c>
      <c r="J38" s="489">
        <v>36.139312861637855</v>
      </c>
      <c r="K38" s="467">
        <f t="shared" si="0"/>
        <v>79294.330000000016</v>
      </c>
      <c r="L38" s="489">
        <v>38.282089963989364</v>
      </c>
      <c r="M38" s="467">
        <f t="shared" si="0"/>
        <v>83639.609999999986</v>
      </c>
      <c r="N38" s="489">
        <v>40.200000000000003</v>
      </c>
      <c r="O38" s="22"/>
      <c r="P38" s="465" t="s">
        <v>204</v>
      </c>
      <c r="Q38" s="467">
        <v>88127.08</v>
      </c>
      <c r="R38" s="489">
        <v>42.147144752162106</v>
      </c>
      <c r="S38" s="467">
        <v>93600.18</v>
      </c>
      <c r="T38" s="489">
        <v>44.769765275283618</v>
      </c>
      <c r="U38" s="467">
        <v>97640.22</v>
      </c>
      <c r="V38" s="489">
        <v>46.463690052960168</v>
      </c>
      <c r="W38" s="467">
        <v>99750.23</v>
      </c>
      <c r="X38" s="489">
        <v>47.461817633427152</v>
      </c>
      <c r="Y38" s="467">
        <f>SUM(Y6:Y37)</f>
        <v>105934.85</v>
      </c>
      <c r="Z38" s="489">
        <v>50.191427360909145</v>
      </c>
      <c r="AA38" s="626">
        <f>'3.12'!E37</f>
        <v>111253.51000000001</v>
      </c>
      <c r="AB38" s="625">
        <f>'3.12'!F37</f>
        <v>52.729726226508269</v>
      </c>
    </row>
    <row r="39" spans="2:28" ht="27.75" customHeight="1">
      <c r="B39" s="1277" t="s">
        <v>298</v>
      </c>
      <c r="C39" s="1277"/>
      <c r="D39" s="1277"/>
      <c r="E39" s="1277"/>
      <c r="F39" s="1277"/>
      <c r="G39" s="1277"/>
      <c r="H39" s="1277"/>
      <c r="I39" s="1277"/>
      <c r="J39" s="1277"/>
      <c r="K39" s="1277"/>
      <c r="L39" s="1277"/>
      <c r="M39" s="1277"/>
      <c r="N39" s="1277"/>
      <c r="O39" s="22"/>
      <c r="P39" s="1277" t="s">
        <v>299</v>
      </c>
      <c r="Q39" s="1277"/>
      <c r="R39" s="1277"/>
      <c r="S39" s="1277"/>
      <c r="T39" s="1277"/>
      <c r="U39" s="1277"/>
      <c r="V39" s="1277"/>
      <c r="W39" s="1277"/>
      <c r="X39" s="1277"/>
      <c r="Y39" s="1277"/>
      <c r="Z39" s="1277"/>
      <c r="AA39" s="1277"/>
      <c r="AB39" s="1277"/>
    </row>
    <row r="40" spans="2:28">
      <c r="B40" s="490"/>
      <c r="C40" s="29"/>
      <c r="D40" s="29"/>
      <c r="E40" s="29"/>
      <c r="F40" s="66"/>
      <c r="G40" s="491"/>
      <c r="O40" s="22"/>
    </row>
    <row r="41" spans="2:28">
      <c r="G41" s="491"/>
      <c r="O41" s="22"/>
    </row>
    <row r="42" spans="2:28">
      <c r="G42" s="491"/>
      <c r="O42" s="22"/>
    </row>
    <row r="43" spans="2:28">
      <c r="G43" s="491"/>
      <c r="O43" s="22"/>
    </row>
    <row r="44" spans="2:28">
      <c r="G44" s="491"/>
      <c r="O44" s="22"/>
    </row>
    <row r="45" spans="2:28">
      <c r="O45" s="22"/>
    </row>
    <row r="46" spans="2:28">
      <c r="O46" s="22"/>
    </row>
    <row r="47" spans="2:28">
      <c r="O47" s="22"/>
    </row>
    <row r="48" spans="2:28">
      <c r="O48" s="22"/>
    </row>
  </sheetData>
  <sheetProtection algorithmName="SHA-512" hashValue="9IZ6HuHasRCjH+7+bch/nt8+ePL5x0LJFzPGAxaFSQi3MJMdNUifIixCbQO5SaoWBP1demru1bFbEAs1tJDOtQ==" saltValue="R3/MikhF2PgSrn+2Rg2vMg==" spinCount="100000" sheet="1" objects="1" scenarios="1"/>
  <mergeCells count="18">
    <mergeCell ref="W4:X4"/>
    <mergeCell ref="AA4:AB4"/>
    <mergeCell ref="B39:N39"/>
    <mergeCell ref="P39:AB39"/>
    <mergeCell ref="B2:N2"/>
    <mergeCell ref="P2:AB2"/>
    <mergeCell ref="B4:B5"/>
    <mergeCell ref="C4:D4"/>
    <mergeCell ref="E4:F4"/>
    <mergeCell ref="G4:H4"/>
    <mergeCell ref="I4:J4"/>
    <mergeCell ref="K4:L4"/>
    <mergeCell ref="M4:N4"/>
    <mergeCell ref="P4:P5"/>
    <mergeCell ref="Q4:R4"/>
    <mergeCell ref="S4:T4"/>
    <mergeCell ref="U4:V4"/>
    <mergeCell ref="Y4:Z4"/>
  </mergeCells>
  <conditionalFormatting sqref="E6:E37">
    <cfRule type="cellIs" dxfId="44" priority="78" operator="notBetween">
      <formula>C6*1.5</formula>
      <formula>C6*0.5</formula>
    </cfRule>
    <cfRule type="cellIs" dxfId="43" priority="79" operator="notBetween">
      <formula>C6*1.2</formula>
      <formula>C6*0.8</formula>
    </cfRule>
  </conditionalFormatting>
  <conditionalFormatting sqref="G6:G37">
    <cfRule type="cellIs" dxfId="42" priority="76" operator="notBetween">
      <formula>E6*1.5</formula>
      <formula>E6*0.5</formula>
    </cfRule>
    <cfRule type="cellIs" dxfId="41" priority="77" operator="notBetween">
      <formula>E6*1.2</formula>
      <formula>E6*0.8</formula>
    </cfRule>
  </conditionalFormatting>
  <conditionalFormatting sqref="I6:I37">
    <cfRule type="cellIs" dxfId="40" priority="74" operator="notBetween">
      <formula>G6*1.5</formula>
      <formula>G6*0.5</formula>
    </cfRule>
    <cfRule type="cellIs" dxfId="39" priority="75" operator="notBetween">
      <formula>G6*1.2</formula>
      <formula>G6*0.8</formula>
    </cfRule>
  </conditionalFormatting>
  <conditionalFormatting sqref="K6:K37">
    <cfRule type="cellIs" dxfId="38" priority="70" operator="notBetween">
      <formula>I6*1.5</formula>
      <formula>I6*0.5</formula>
    </cfRule>
    <cfRule type="cellIs" dxfId="37" priority="71" operator="notBetween">
      <formula>I6*1.2</formula>
      <formula>I6*0.8</formula>
    </cfRule>
  </conditionalFormatting>
  <conditionalFormatting sqref="Q6:Q37">
    <cfRule type="cellIs" dxfId="36" priority="66" operator="notBetween">
      <formula>M6*1.5</formula>
      <formula>M6*0.5</formula>
    </cfRule>
    <cfRule type="cellIs" dxfId="35" priority="67" operator="notBetween">
      <formula>M6*1.2</formula>
      <formula>M6*0.8</formula>
    </cfRule>
  </conditionalFormatting>
  <conditionalFormatting sqref="M6:M37">
    <cfRule type="cellIs" dxfId="34" priority="64" operator="notBetween">
      <formula>K6*1.5</formula>
      <formula>K6*0.5</formula>
    </cfRule>
    <cfRule type="cellIs" dxfId="33" priority="65" operator="notBetween">
      <formula>K6*1.2</formula>
      <formula>K6*0.8</formula>
    </cfRule>
  </conditionalFormatting>
  <conditionalFormatting sqref="D6:D37">
    <cfRule type="cellIs" dxfId="32" priority="61" operator="equal">
      <formula>100</formula>
    </cfRule>
    <cfRule type="cellIs" dxfId="31" priority="62" operator="notBetween">
      <formula>B6*1.5</formula>
      <formula>B6*0.5</formula>
    </cfRule>
    <cfRule type="cellIs" dxfId="30" priority="63" operator="notBetween">
      <formula>B6*1.2</formula>
      <formula>B6*0.8</formula>
    </cfRule>
  </conditionalFormatting>
  <conditionalFormatting sqref="R6:R37">
    <cfRule type="cellIs" dxfId="29" priority="58" operator="notBetween">
      <formula>N6*1.5</formula>
      <formula>N6*0.5</formula>
    </cfRule>
    <cfRule type="cellIs" dxfId="28" priority="59" operator="notBetween">
      <formula>N6*1.2</formula>
      <formula>N6*0.8</formula>
    </cfRule>
    <cfRule type="cellIs" dxfId="27" priority="60" operator="equal">
      <formula>100</formula>
    </cfRule>
  </conditionalFormatting>
  <conditionalFormatting sqref="F6:F37">
    <cfRule type="cellIs" dxfId="26" priority="41" operator="equal">
      <formula>100</formula>
    </cfRule>
    <cfRule type="cellIs" dxfId="25" priority="42" operator="notBetween">
      <formula>D6*1.5</formula>
      <formula>D6*0.5</formula>
    </cfRule>
    <cfRule type="cellIs" dxfId="24" priority="43" operator="notBetween">
      <formula>D6*1.2</formula>
      <formula>D6*0.8</formula>
    </cfRule>
  </conditionalFormatting>
  <conditionalFormatting sqref="H6:H37">
    <cfRule type="cellIs" dxfId="23" priority="38" operator="equal">
      <formula>100</formula>
    </cfRule>
    <cfRule type="cellIs" dxfId="22" priority="39" operator="notBetween">
      <formula>F6*1.5</formula>
      <formula>F6*0.5</formula>
    </cfRule>
    <cfRule type="cellIs" dxfId="21" priority="40" operator="notBetween">
      <formula>F6*1.2</formula>
      <formula>F6*0.8</formula>
    </cfRule>
  </conditionalFormatting>
  <conditionalFormatting sqref="J6:J37">
    <cfRule type="cellIs" dxfId="20" priority="35" operator="equal">
      <formula>100</formula>
    </cfRule>
    <cfRule type="cellIs" dxfId="19" priority="36" operator="notBetween">
      <formula>H6*1.5</formula>
      <formula>H6*0.5</formula>
    </cfRule>
    <cfRule type="cellIs" dxfId="18" priority="37" operator="notBetween">
      <formula>H6*1.2</formula>
      <formula>H6*0.8</formula>
    </cfRule>
  </conditionalFormatting>
  <conditionalFormatting sqref="L6:L37">
    <cfRule type="cellIs" dxfId="17" priority="32" operator="equal">
      <formula>100</formula>
    </cfRule>
    <cfRule type="cellIs" dxfId="16" priority="33" operator="notBetween">
      <formula>J6*1.5</formula>
      <formula>J6*0.5</formula>
    </cfRule>
    <cfRule type="cellIs" dxfId="15" priority="34" operator="notBetween">
      <formula>J6*1.2</formula>
      <formula>J6*0.8</formula>
    </cfRule>
  </conditionalFormatting>
  <conditionalFormatting sqref="N6:N37">
    <cfRule type="cellIs" dxfId="14" priority="29" operator="equal">
      <formula>100</formula>
    </cfRule>
    <cfRule type="cellIs" dxfId="13" priority="30" operator="notBetween">
      <formula>L6*1.5</formula>
      <formula>L6*0.5</formula>
    </cfRule>
    <cfRule type="cellIs" dxfId="12" priority="31" operator="notBetween">
      <formula>L6*1.2</formula>
      <formula>L6*0.8</formula>
    </cfRule>
  </conditionalFormatting>
  <conditionalFormatting sqref="S6:S37 U6:U37 W6:W37 Y6:Y37 AA6:AA37">
    <cfRule type="cellIs" dxfId="11" priority="4" operator="notBetween">
      <formula>Q6*1.5</formula>
      <formula>Q6*0.5</formula>
    </cfRule>
    <cfRule type="cellIs" dxfId="10" priority="5" operator="notBetween">
      <formula>Q6*1.2</formula>
      <formula>Q6*0.8</formula>
    </cfRule>
  </conditionalFormatting>
  <conditionalFormatting sqref="T6:T37 V6:V37 X6:X37 Z6:Z37 AB6:AB37">
    <cfRule type="cellIs" dxfId="9" priority="1" operator="equal">
      <formula>100</formula>
    </cfRule>
    <cfRule type="cellIs" dxfId="8" priority="2" operator="notBetween">
      <formula>R6*1.5</formula>
      <formula>R6*0.5</formula>
    </cfRule>
    <cfRule type="cellIs" dxfId="7" priority="3" operator="notBetween">
      <formula>R6*1.2</formula>
      <formula>R6*0.8</formula>
    </cfRule>
  </conditionalFormatting>
  <printOptions horizontalCentered="1"/>
  <pageMargins left="0.19685039370078741" right="0.19685039370078741" top="0.39370078740157483" bottom="0.39370078740157483" header="0.39370078740157483" footer="0.39370078740157483"/>
  <pageSetup paperSize="125" scale="94" fitToWidth="2" orientation="landscape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A1:AP46"/>
  <sheetViews>
    <sheetView showZeros="0" zoomScale="70" zoomScaleNormal="70" workbookViewId="0"/>
  </sheetViews>
  <sheetFormatPr baseColWidth="10" defaultRowHeight="12.75"/>
  <cols>
    <col min="1" max="1" width="1.7109375" style="496" customWidth="1"/>
    <col min="2" max="2" width="26.7109375" style="496" customWidth="1"/>
    <col min="3" max="3" width="7.7109375" style="496" customWidth="1"/>
    <col min="4" max="4" width="10.7109375" style="496" customWidth="1"/>
    <col min="5" max="5" width="7.7109375" style="496" customWidth="1"/>
    <col min="6" max="6" width="10.7109375" style="496" customWidth="1"/>
    <col min="7" max="7" width="7.7109375" style="496" customWidth="1"/>
    <col min="8" max="8" width="10.7109375" style="496" customWidth="1"/>
    <col min="9" max="9" width="7.7109375" style="496" customWidth="1"/>
    <col min="10" max="10" width="10.7109375" style="496" customWidth="1"/>
    <col min="11" max="11" width="7.7109375" style="496" customWidth="1"/>
    <col min="12" max="12" width="10.7109375" style="496" customWidth="1"/>
    <col min="13" max="13" width="7.7109375" style="496" customWidth="1"/>
    <col min="14" max="14" width="10.7109375" style="496" customWidth="1"/>
    <col min="15" max="15" width="7.7109375" style="496" customWidth="1"/>
    <col min="16" max="16" width="10.7109375" style="496" customWidth="1"/>
    <col min="17" max="17" width="7.7109375" style="496" customWidth="1"/>
    <col min="18" max="18" width="10.7109375" style="496" customWidth="1"/>
    <col min="19" max="19" width="2.28515625" style="496" customWidth="1"/>
    <col min="20" max="20" width="26.7109375" style="496" customWidth="1"/>
    <col min="21" max="21" width="7.7109375" style="496" customWidth="1"/>
    <col min="22" max="22" width="10.7109375" style="496" customWidth="1"/>
    <col min="23" max="23" width="7.7109375" style="496" customWidth="1"/>
    <col min="24" max="24" width="10.7109375" style="496" customWidth="1"/>
    <col min="25" max="25" width="7.7109375" style="496" customWidth="1"/>
    <col min="26" max="26" width="10.7109375" style="496" customWidth="1"/>
    <col min="27" max="27" width="7.7109375" style="496" customWidth="1"/>
    <col min="28" max="28" width="10.7109375" style="496" customWidth="1"/>
    <col min="29" max="29" width="7.7109375" style="496" customWidth="1"/>
    <col min="30" max="30" width="10.7109375" style="496" customWidth="1"/>
    <col min="31" max="31" width="7.7109375" style="496" customWidth="1"/>
    <col min="32" max="32" width="10.7109375" style="496" customWidth="1"/>
    <col min="33" max="33" width="7.7109375" style="506" customWidth="1"/>
    <col min="34" max="34" width="10.7109375" style="496" customWidth="1"/>
    <col min="35" max="35" width="14.42578125" style="496" customWidth="1"/>
    <col min="36" max="36" width="13.42578125" style="496" customWidth="1"/>
    <col min="37" max="37" width="2.7109375" style="496" customWidth="1"/>
    <col min="38" max="38" width="7.5703125" style="496" customWidth="1"/>
    <col min="39" max="16384" width="11.42578125" style="496"/>
  </cols>
  <sheetData>
    <row r="1" spans="1:42" s="492" customFormat="1" ht="16.5" thickBot="1"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4"/>
      <c r="AH1" s="493"/>
      <c r="AI1" s="493"/>
      <c r="AJ1" s="493"/>
    </row>
    <row r="2" spans="1:42" ht="33" customHeight="1">
      <c r="A2" s="495"/>
      <c r="B2" s="1246" t="s">
        <v>590</v>
      </c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8"/>
      <c r="S2" s="493">
        <v>0</v>
      </c>
      <c r="T2" s="1246" t="s">
        <v>589</v>
      </c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8"/>
    </row>
    <row r="3" spans="1:42" ht="18" hidden="1" customHeight="1" thickBot="1">
      <c r="A3" s="495"/>
      <c r="B3" s="723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5"/>
      <c r="S3" s="493"/>
      <c r="T3" s="707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9"/>
    </row>
    <row r="4" spans="1:42" ht="30" customHeight="1">
      <c r="A4" s="495"/>
      <c r="B4" s="1280" t="s">
        <v>24</v>
      </c>
      <c r="C4" s="1279" t="s">
        <v>300</v>
      </c>
      <c r="D4" s="1279"/>
      <c r="E4" s="1279" t="s">
        <v>294</v>
      </c>
      <c r="F4" s="1279"/>
      <c r="G4" s="1279" t="s">
        <v>301</v>
      </c>
      <c r="H4" s="1279"/>
      <c r="I4" s="1279" t="s">
        <v>283</v>
      </c>
      <c r="J4" s="1279"/>
      <c r="K4" s="1279" t="s">
        <v>291</v>
      </c>
      <c r="L4" s="1279"/>
      <c r="M4" s="1279" t="s">
        <v>284</v>
      </c>
      <c r="N4" s="1279"/>
      <c r="O4" s="1279" t="s">
        <v>292</v>
      </c>
      <c r="P4" s="1279"/>
      <c r="Q4" s="1279" t="s">
        <v>296</v>
      </c>
      <c r="R4" s="1279"/>
      <c r="S4" s="497"/>
      <c r="T4" s="1280" t="s">
        <v>24</v>
      </c>
      <c r="U4" s="1279" t="s">
        <v>285</v>
      </c>
      <c r="V4" s="1279"/>
      <c r="W4" s="1279" t="s">
        <v>288</v>
      </c>
      <c r="X4" s="1279"/>
      <c r="Y4" s="1279" t="s">
        <v>289</v>
      </c>
      <c r="Z4" s="1279"/>
      <c r="AA4" s="1279" t="s">
        <v>286</v>
      </c>
      <c r="AB4" s="1279"/>
      <c r="AC4" s="1279" t="s">
        <v>302</v>
      </c>
      <c r="AD4" s="1279"/>
      <c r="AE4" s="1279" t="s">
        <v>293</v>
      </c>
      <c r="AF4" s="1279"/>
      <c r="AG4" s="1279" t="s">
        <v>303</v>
      </c>
      <c r="AH4" s="1279"/>
      <c r="AI4" s="1279" t="s">
        <v>4</v>
      </c>
      <c r="AJ4" s="1279"/>
    </row>
    <row r="5" spans="1:42" ht="20.100000000000001" customHeight="1">
      <c r="A5" s="495"/>
      <c r="B5" s="1280"/>
      <c r="C5" s="710" t="s">
        <v>202</v>
      </c>
      <c r="D5" s="711" t="s">
        <v>203</v>
      </c>
      <c r="E5" s="710" t="s">
        <v>202</v>
      </c>
      <c r="F5" s="711" t="s">
        <v>203</v>
      </c>
      <c r="G5" s="710" t="s">
        <v>202</v>
      </c>
      <c r="H5" s="711" t="s">
        <v>203</v>
      </c>
      <c r="I5" s="710" t="s">
        <v>202</v>
      </c>
      <c r="J5" s="711" t="s">
        <v>203</v>
      </c>
      <c r="K5" s="710" t="s">
        <v>202</v>
      </c>
      <c r="L5" s="711" t="s">
        <v>203</v>
      </c>
      <c r="M5" s="710" t="s">
        <v>202</v>
      </c>
      <c r="N5" s="711" t="s">
        <v>203</v>
      </c>
      <c r="O5" s="710" t="s">
        <v>202</v>
      </c>
      <c r="P5" s="711" t="s">
        <v>203</v>
      </c>
      <c r="Q5" s="710" t="s">
        <v>202</v>
      </c>
      <c r="R5" s="711" t="s">
        <v>203</v>
      </c>
      <c r="S5" s="497"/>
      <c r="T5" s="1280"/>
      <c r="U5" s="710" t="s">
        <v>202</v>
      </c>
      <c r="V5" s="711" t="s">
        <v>203</v>
      </c>
      <c r="W5" s="710" t="s">
        <v>202</v>
      </c>
      <c r="X5" s="712" t="s">
        <v>203</v>
      </c>
      <c r="Y5" s="710" t="s">
        <v>202</v>
      </c>
      <c r="Z5" s="711" t="s">
        <v>203</v>
      </c>
      <c r="AA5" s="710" t="s">
        <v>202</v>
      </c>
      <c r="AB5" s="711" t="s">
        <v>203</v>
      </c>
      <c r="AC5" s="710" t="s">
        <v>202</v>
      </c>
      <c r="AD5" s="711" t="s">
        <v>203</v>
      </c>
      <c r="AE5" s="710" t="s">
        <v>202</v>
      </c>
      <c r="AF5" s="711" t="s">
        <v>203</v>
      </c>
      <c r="AG5" s="710" t="s">
        <v>202</v>
      </c>
      <c r="AH5" s="711" t="s">
        <v>203</v>
      </c>
      <c r="AI5" s="710" t="s">
        <v>202</v>
      </c>
      <c r="AJ5" s="711" t="s">
        <v>203</v>
      </c>
      <c r="AM5" s="649"/>
      <c r="AN5" s="649"/>
    </row>
    <row r="6" spans="1:42" ht="20.100000000000001" customHeight="1">
      <c r="A6" s="495"/>
      <c r="B6" s="726" t="s">
        <v>27</v>
      </c>
      <c r="C6" s="714">
        <v>1</v>
      </c>
      <c r="D6" s="715">
        <v>14</v>
      </c>
      <c r="E6" s="714">
        <v>1</v>
      </c>
      <c r="F6" s="715">
        <v>1980</v>
      </c>
      <c r="G6" s="714">
        <v>0</v>
      </c>
      <c r="H6" s="715">
        <v>0</v>
      </c>
      <c r="I6" s="714">
        <v>66</v>
      </c>
      <c r="J6" s="715">
        <v>148</v>
      </c>
      <c r="K6" s="714">
        <v>0</v>
      </c>
      <c r="L6" s="715">
        <v>0</v>
      </c>
      <c r="M6" s="714">
        <v>44</v>
      </c>
      <c r="N6" s="715">
        <v>1104.9000000000001</v>
      </c>
      <c r="O6" s="714">
        <v>0</v>
      </c>
      <c r="P6" s="715">
        <v>0</v>
      </c>
      <c r="Q6" s="714">
        <v>0</v>
      </c>
      <c r="R6" s="715">
        <v>0</v>
      </c>
      <c r="S6" s="498"/>
      <c r="T6" s="713" t="s">
        <v>27</v>
      </c>
      <c r="U6" s="714">
        <v>0</v>
      </c>
      <c r="V6" s="715">
        <v>0</v>
      </c>
      <c r="W6" s="714">
        <v>0</v>
      </c>
      <c r="X6" s="715">
        <v>0</v>
      </c>
      <c r="Y6" s="714">
        <v>0</v>
      </c>
      <c r="Z6" s="715">
        <v>0</v>
      </c>
      <c r="AA6" s="714">
        <v>13</v>
      </c>
      <c r="AB6" s="715">
        <v>11.1</v>
      </c>
      <c r="AC6" s="714">
        <v>3</v>
      </c>
      <c r="AD6" s="715">
        <v>3.4</v>
      </c>
      <c r="AE6" s="714">
        <v>0</v>
      </c>
      <c r="AF6" s="715">
        <v>0</v>
      </c>
      <c r="AG6" s="714">
        <v>6</v>
      </c>
      <c r="AH6" s="715">
        <v>16</v>
      </c>
      <c r="AI6" s="716">
        <f>+C6+E6+G6+I6+K6+M6+O6+Q6+U6+W6+Y6+AA6+AC6+AG6+AE6</f>
        <v>134</v>
      </c>
      <c r="AJ6" s="717">
        <f>+D6+F6+H6+J6+L6+N6+P6+R6+V6+X6+Z6+AB6+AD6+AH6+AF6</f>
        <v>3277.4</v>
      </c>
      <c r="AL6" s="499"/>
      <c r="AM6" s="650"/>
      <c r="AN6" s="650"/>
      <c r="AP6" s="500"/>
    </row>
    <row r="7" spans="1:42" ht="20.100000000000001" customHeight="1">
      <c r="A7" s="495"/>
      <c r="B7" s="727" t="s">
        <v>28</v>
      </c>
      <c r="C7" s="719">
        <v>0</v>
      </c>
      <c r="D7" s="720">
        <v>0</v>
      </c>
      <c r="E7" s="719">
        <v>0</v>
      </c>
      <c r="F7" s="720">
        <v>0</v>
      </c>
      <c r="G7" s="719">
        <v>2</v>
      </c>
      <c r="H7" s="720">
        <v>146.30000000000001</v>
      </c>
      <c r="I7" s="719">
        <v>0</v>
      </c>
      <c r="J7" s="720">
        <v>0</v>
      </c>
      <c r="K7" s="719">
        <v>9</v>
      </c>
      <c r="L7" s="720">
        <v>2739.1</v>
      </c>
      <c r="M7" s="719">
        <v>20</v>
      </c>
      <c r="N7" s="720">
        <v>1842.4</v>
      </c>
      <c r="O7" s="719">
        <v>0</v>
      </c>
      <c r="P7" s="720">
        <v>0</v>
      </c>
      <c r="Q7" s="719">
        <v>0</v>
      </c>
      <c r="R7" s="720">
        <v>0</v>
      </c>
      <c r="S7" s="498"/>
      <c r="T7" s="718" t="s">
        <v>28</v>
      </c>
      <c r="U7" s="719">
        <v>0</v>
      </c>
      <c r="V7" s="720">
        <v>0</v>
      </c>
      <c r="W7" s="719">
        <v>0</v>
      </c>
      <c r="X7" s="720">
        <v>0</v>
      </c>
      <c r="Y7" s="719">
        <v>0</v>
      </c>
      <c r="Z7" s="720">
        <v>0</v>
      </c>
      <c r="AA7" s="719">
        <v>0</v>
      </c>
      <c r="AB7" s="720">
        <v>0</v>
      </c>
      <c r="AC7" s="719">
        <v>0</v>
      </c>
      <c r="AD7" s="720">
        <v>0</v>
      </c>
      <c r="AE7" s="719">
        <v>5</v>
      </c>
      <c r="AF7" s="720">
        <v>548.70000000000005</v>
      </c>
      <c r="AG7" s="719">
        <v>2</v>
      </c>
      <c r="AH7" s="720">
        <v>39</v>
      </c>
      <c r="AI7" s="716">
        <f t="shared" ref="AI7:AJ37" si="0">+C7+E7+G7+I7+K7+M7+O7+Q7+U7+W7+Y7+AA7+AC7+AG7+AE7</f>
        <v>38</v>
      </c>
      <c r="AJ7" s="717">
        <f t="shared" si="0"/>
        <v>5315.5</v>
      </c>
      <c r="AL7" s="499"/>
      <c r="AM7" s="650"/>
      <c r="AN7" s="650"/>
      <c r="AP7" s="500"/>
    </row>
    <row r="8" spans="1:42" ht="20.100000000000001" customHeight="1">
      <c r="A8" s="495"/>
      <c r="B8" s="726" t="s">
        <v>29</v>
      </c>
      <c r="C8" s="714">
        <v>0</v>
      </c>
      <c r="D8" s="715">
        <v>0</v>
      </c>
      <c r="E8" s="714">
        <v>0</v>
      </c>
      <c r="F8" s="715">
        <v>0</v>
      </c>
      <c r="G8" s="714">
        <v>0</v>
      </c>
      <c r="H8" s="715">
        <v>0</v>
      </c>
      <c r="I8" s="714">
        <v>12</v>
      </c>
      <c r="J8" s="715">
        <v>223.5</v>
      </c>
      <c r="K8" s="714">
        <v>0</v>
      </c>
      <c r="L8" s="715">
        <v>0</v>
      </c>
      <c r="M8" s="714">
        <v>11</v>
      </c>
      <c r="N8" s="715">
        <v>879.5</v>
      </c>
      <c r="O8" s="714">
        <v>0</v>
      </c>
      <c r="P8" s="715">
        <v>0</v>
      </c>
      <c r="Q8" s="714">
        <v>0</v>
      </c>
      <c r="R8" s="715">
        <v>0</v>
      </c>
      <c r="S8" s="498"/>
      <c r="T8" s="713" t="s">
        <v>29</v>
      </c>
      <c r="U8" s="714">
        <v>0</v>
      </c>
      <c r="V8" s="715">
        <v>0</v>
      </c>
      <c r="W8" s="714">
        <v>0</v>
      </c>
      <c r="X8" s="715">
        <v>0</v>
      </c>
      <c r="Y8" s="714">
        <v>0</v>
      </c>
      <c r="Z8" s="715">
        <v>0</v>
      </c>
      <c r="AA8" s="714">
        <v>0</v>
      </c>
      <c r="AB8" s="715">
        <v>0</v>
      </c>
      <c r="AC8" s="714">
        <v>0</v>
      </c>
      <c r="AD8" s="715">
        <v>0</v>
      </c>
      <c r="AE8" s="714">
        <v>0</v>
      </c>
      <c r="AF8" s="715">
        <v>0</v>
      </c>
      <c r="AG8" s="714">
        <v>4</v>
      </c>
      <c r="AH8" s="715">
        <v>142.30000000000001</v>
      </c>
      <c r="AI8" s="716">
        <f t="shared" si="0"/>
        <v>27</v>
      </c>
      <c r="AJ8" s="717">
        <f t="shared" si="0"/>
        <v>1245.3</v>
      </c>
      <c r="AL8" s="499"/>
      <c r="AM8" s="650"/>
      <c r="AN8" s="650"/>
      <c r="AP8" s="500"/>
    </row>
    <row r="9" spans="1:42" ht="20.100000000000001" customHeight="1">
      <c r="A9" s="495"/>
      <c r="B9" s="727" t="s">
        <v>30</v>
      </c>
      <c r="C9" s="719">
        <v>0</v>
      </c>
      <c r="D9" s="720">
        <v>0</v>
      </c>
      <c r="E9" s="719">
        <v>0</v>
      </c>
      <c r="F9" s="720">
        <v>0</v>
      </c>
      <c r="G9" s="719">
        <v>1</v>
      </c>
      <c r="H9" s="720">
        <v>10</v>
      </c>
      <c r="I9" s="719">
        <v>0</v>
      </c>
      <c r="J9" s="720">
        <v>0</v>
      </c>
      <c r="K9" s="719">
        <v>0</v>
      </c>
      <c r="L9" s="720">
        <v>0</v>
      </c>
      <c r="M9" s="719">
        <v>16</v>
      </c>
      <c r="N9" s="720">
        <v>101.8</v>
      </c>
      <c r="O9" s="719">
        <v>0</v>
      </c>
      <c r="P9" s="720">
        <v>0</v>
      </c>
      <c r="Q9" s="719">
        <v>1</v>
      </c>
      <c r="R9" s="720">
        <v>10</v>
      </c>
      <c r="S9" s="498"/>
      <c r="T9" s="718" t="s">
        <v>30</v>
      </c>
      <c r="U9" s="719">
        <v>0</v>
      </c>
      <c r="V9" s="720">
        <v>0</v>
      </c>
      <c r="W9" s="719">
        <v>2</v>
      </c>
      <c r="X9" s="720">
        <v>8</v>
      </c>
      <c r="Y9" s="719">
        <v>0</v>
      </c>
      <c r="Z9" s="720">
        <v>0</v>
      </c>
      <c r="AA9" s="719">
        <v>0</v>
      </c>
      <c r="AB9" s="720">
        <v>0</v>
      </c>
      <c r="AC9" s="719">
        <v>0</v>
      </c>
      <c r="AD9" s="720">
        <v>0</v>
      </c>
      <c r="AE9" s="719">
        <v>0</v>
      </c>
      <c r="AF9" s="720">
        <v>0</v>
      </c>
      <c r="AG9" s="719">
        <v>0</v>
      </c>
      <c r="AH9" s="720">
        <v>0</v>
      </c>
      <c r="AI9" s="716">
        <f t="shared" si="0"/>
        <v>20</v>
      </c>
      <c r="AJ9" s="717">
        <f t="shared" si="0"/>
        <v>129.80000000000001</v>
      </c>
      <c r="AL9" s="499"/>
      <c r="AM9" s="650"/>
      <c r="AN9" s="650"/>
      <c r="AP9" s="500"/>
    </row>
    <row r="10" spans="1:42" ht="20.100000000000001" customHeight="1">
      <c r="A10" s="495"/>
      <c r="B10" s="726" t="s">
        <v>31</v>
      </c>
      <c r="C10" s="714">
        <v>0</v>
      </c>
      <c r="D10" s="715">
        <v>0</v>
      </c>
      <c r="E10" s="714">
        <v>1</v>
      </c>
      <c r="F10" s="715">
        <v>100</v>
      </c>
      <c r="G10" s="714">
        <v>3</v>
      </c>
      <c r="H10" s="715">
        <v>408.5</v>
      </c>
      <c r="I10" s="714">
        <v>12</v>
      </c>
      <c r="J10" s="715">
        <v>174.1</v>
      </c>
      <c r="K10" s="714">
        <v>0</v>
      </c>
      <c r="L10" s="715">
        <v>0</v>
      </c>
      <c r="M10" s="714">
        <v>2</v>
      </c>
      <c r="N10" s="715">
        <v>16</v>
      </c>
      <c r="O10" s="714">
        <v>0</v>
      </c>
      <c r="P10" s="715">
        <v>0</v>
      </c>
      <c r="Q10" s="714">
        <v>0</v>
      </c>
      <c r="R10" s="715">
        <v>0</v>
      </c>
      <c r="S10" s="498"/>
      <c r="T10" s="713" t="s">
        <v>31</v>
      </c>
      <c r="U10" s="714">
        <v>2</v>
      </c>
      <c r="V10" s="715">
        <v>4.5</v>
      </c>
      <c r="W10" s="714">
        <v>0</v>
      </c>
      <c r="X10" s="715">
        <v>0</v>
      </c>
      <c r="Y10" s="714">
        <v>2</v>
      </c>
      <c r="Z10" s="715">
        <v>2.6</v>
      </c>
      <c r="AA10" s="714">
        <v>4</v>
      </c>
      <c r="AB10" s="715">
        <v>3.3</v>
      </c>
      <c r="AC10" s="714">
        <v>1</v>
      </c>
      <c r="AD10" s="715">
        <v>27</v>
      </c>
      <c r="AE10" s="714">
        <v>0</v>
      </c>
      <c r="AF10" s="715">
        <v>0</v>
      </c>
      <c r="AG10" s="714">
        <v>6</v>
      </c>
      <c r="AH10" s="715">
        <v>12.3</v>
      </c>
      <c r="AI10" s="716">
        <f t="shared" si="0"/>
        <v>33</v>
      </c>
      <c r="AJ10" s="717">
        <f t="shared" si="0"/>
        <v>748.3</v>
      </c>
      <c r="AL10" s="499"/>
      <c r="AM10" s="650"/>
      <c r="AN10" s="846"/>
      <c r="AP10" s="500"/>
    </row>
    <row r="11" spans="1:42" ht="20.100000000000001" customHeight="1">
      <c r="A11" s="495"/>
      <c r="B11" s="727" t="s">
        <v>32</v>
      </c>
      <c r="C11" s="719">
        <v>0</v>
      </c>
      <c r="D11" s="720">
        <v>0</v>
      </c>
      <c r="E11" s="719">
        <v>0</v>
      </c>
      <c r="F11" s="720">
        <v>0</v>
      </c>
      <c r="G11" s="719">
        <v>0</v>
      </c>
      <c r="H11" s="720">
        <v>0</v>
      </c>
      <c r="I11" s="719">
        <v>129</v>
      </c>
      <c r="J11" s="720">
        <v>1151.5999999999999</v>
      </c>
      <c r="K11" s="719">
        <v>0</v>
      </c>
      <c r="L11" s="720">
        <v>0</v>
      </c>
      <c r="M11" s="719">
        <v>15</v>
      </c>
      <c r="N11" s="720">
        <v>5777.5</v>
      </c>
      <c r="O11" s="719">
        <v>5</v>
      </c>
      <c r="P11" s="720">
        <v>8.3000000000000007</v>
      </c>
      <c r="Q11" s="719">
        <v>0</v>
      </c>
      <c r="R11" s="720">
        <v>0</v>
      </c>
      <c r="S11" s="498"/>
      <c r="T11" s="718" t="s">
        <v>32</v>
      </c>
      <c r="U11" s="719">
        <v>0</v>
      </c>
      <c r="V11" s="720">
        <v>0</v>
      </c>
      <c r="W11" s="719">
        <v>0</v>
      </c>
      <c r="X11" s="720">
        <v>0</v>
      </c>
      <c r="Y11" s="719">
        <v>0</v>
      </c>
      <c r="Z11" s="720">
        <v>0</v>
      </c>
      <c r="AA11" s="719">
        <v>0</v>
      </c>
      <c r="AB11" s="720">
        <v>0</v>
      </c>
      <c r="AC11" s="719">
        <v>1</v>
      </c>
      <c r="AD11" s="720">
        <v>0.7</v>
      </c>
      <c r="AE11" s="719">
        <v>0</v>
      </c>
      <c r="AF11" s="720">
        <v>0</v>
      </c>
      <c r="AG11" s="719">
        <v>18</v>
      </c>
      <c r="AH11" s="720">
        <v>28.2</v>
      </c>
      <c r="AI11" s="716">
        <f t="shared" si="0"/>
        <v>168</v>
      </c>
      <c r="AJ11" s="717">
        <f t="shared" si="0"/>
        <v>6966.3</v>
      </c>
      <c r="AL11" s="499"/>
      <c r="AM11" s="650"/>
      <c r="AN11" s="650"/>
      <c r="AP11" s="500"/>
    </row>
    <row r="12" spans="1:42" ht="20.100000000000001" customHeight="1">
      <c r="A12" s="495"/>
      <c r="B12" s="726" t="s">
        <v>33</v>
      </c>
      <c r="C12" s="714">
        <v>0</v>
      </c>
      <c r="D12" s="715">
        <v>0</v>
      </c>
      <c r="E12" s="714">
        <v>0</v>
      </c>
      <c r="F12" s="715">
        <v>0</v>
      </c>
      <c r="G12" s="714">
        <v>0</v>
      </c>
      <c r="H12" s="715">
        <v>0</v>
      </c>
      <c r="I12" s="714">
        <v>6</v>
      </c>
      <c r="J12" s="715">
        <v>1460</v>
      </c>
      <c r="K12" s="714">
        <v>0</v>
      </c>
      <c r="L12" s="715">
        <v>0</v>
      </c>
      <c r="M12" s="714">
        <v>12</v>
      </c>
      <c r="N12" s="715">
        <v>1987</v>
      </c>
      <c r="O12" s="714">
        <v>0</v>
      </c>
      <c r="P12" s="715">
        <v>0</v>
      </c>
      <c r="Q12" s="714">
        <v>0</v>
      </c>
      <c r="R12" s="715">
        <v>0</v>
      </c>
      <c r="S12" s="502"/>
      <c r="T12" s="713" t="s">
        <v>33</v>
      </c>
      <c r="U12" s="714">
        <v>0</v>
      </c>
      <c r="V12" s="715">
        <v>0</v>
      </c>
      <c r="W12" s="714">
        <v>0</v>
      </c>
      <c r="X12" s="715">
        <v>0</v>
      </c>
      <c r="Y12" s="714">
        <v>0</v>
      </c>
      <c r="Z12" s="715">
        <v>0</v>
      </c>
      <c r="AA12" s="714">
        <v>1</v>
      </c>
      <c r="AB12" s="715">
        <v>1</v>
      </c>
      <c r="AC12" s="714">
        <v>0</v>
      </c>
      <c r="AD12" s="715">
        <v>0</v>
      </c>
      <c r="AE12" s="714">
        <v>2</v>
      </c>
      <c r="AF12" s="715">
        <v>430</v>
      </c>
      <c r="AG12" s="714">
        <v>0</v>
      </c>
      <c r="AH12" s="715">
        <v>0</v>
      </c>
      <c r="AI12" s="716">
        <f t="shared" si="0"/>
        <v>21</v>
      </c>
      <c r="AJ12" s="717">
        <f t="shared" si="0"/>
        <v>3878</v>
      </c>
      <c r="AL12" s="499"/>
      <c r="AM12" s="650"/>
      <c r="AN12" s="650"/>
      <c r="AP12" s="500"/>
    </row>
    <row r="13" spans="1:42" ht="20.100000000000001" customHeight="1">
      <c r="A13" s="495"/>
      <c r="B13" s="727" t="s">
        <v>34</v>
      </c>
      <c r="C13" s="719">
        <v>0</v>
      </c>
      <c r="D13" s="720">
        <v>0</v>
      </c>
      <c r="E13" s="719">
        <v>0</v>
      </c>
      <c r="F13" s="720">
        <v>0</v>
      </c>
      <c r="G13" s="719">
        <v>0</v>
      </c>
      <c r="H13" s="720">
        <v>0</v>
      </c>
      <c r="I13" s="719">
        <v>11</v>
      </c>
      <c r="J13" s="720">
        <v>76.2</v>
      </c>
      <c r="K13" s="719">
        <v>0</v>
      </c>
      <c r="L13" s="720">
        <v>0</v>
      </c>
      <c r="M13" s="719">
        <v>9</v>
      </c>
      <c r="N13" s="720">
        <v>1437.3</v>
      </c>
      <c r="O13" s="719">
        <v>0</v>
      </c>
      <c r="P13" s="720">
        <v>0</v>
      </c>
      <c r="Q13" s="719">
        <v>0</v>
      </c>
      <c r="R13" s="720">
        <v>0</v>
      </c>
      <c r="S13" s="498"/>
      <c r="T13" s="718" t="s">
        <v>34</v>
      </c>
      <c r="U13" s="719">
        <v>0</v>
      </c>
      <c r="V13" s="720">
        <v>0</v>
      </c>
      <c r="W13" s="719">
        <v>0</v>
      </c>
      <c r="X13" s="720">
        <v>0</v>
      </c>
      <c r="Y13" s="719">
        <v>0</v>
      </c>
      <c r="Z13" s="720">
        <v>0</v>
      </c>
      <c r="AA13" s="719">
        <v>0</v>
      </c>
      <c r="AB13" s="720">
        <v>0</v>
      </c>
      <c r="AC13" s="719">
        <v>0</v>
      </c>
      <c r="AD13" s="720">
        <v>0</v>
      </c>
      <c r="AE13" s="719">
        <v>0</v>
      </c>
      <c r="AF13" s="720">
        <v>0</v>
      </c>
      <c r="AG13" s="719">
        <v>40</v>
      </c>
      <c r="AH13" s="720">
        <v>96.5</v>
      </c>
      <c r="AI13" s="716">
        <f t="shared" si="0"/>
        <v>60</v>
      </c>
      <c r="AJ13" s="717">
        <f t="shared" si="0"/>
        <v>1610</v>
      </c>
      <c r="AL13" s="499"/>
      <c r="AM13" s="650"/>
      <c r="AN13" s="650"/>
      <c r="AP13" s="500"/>
    </row>
    <row r="14" spans="1:42" ht="20.100000000000001" customHeight="1">
      <c r="A14" s="495"/>
      <c r="B14" s="726" t="s">
        <v>35</v>
      </c>
      <c r="C14" s="714">
        <v>0</v>
      </c>
      <c r="D14" s="715">
        <v>0</v>
      </c>
      <c r="E14" s="714">
        <v>0</v>
      </c>
      <c r="F14" s="715">
        <v>0</v>
      </c>
      <c r="G14" s="714">
        <v>0</v>
      </c>
      <c r="H14" s="715">
        <v>0</v>
      </c>
      <c r="I14" s="714">
        <v>0</v>
      </c>
      <c r="J14" s="715">
        <v>0</v>
      </c>
      <c r="K14" s="714">
        <v>0</v>
      </c>
      <c r="L14" s="715">
        <v>0</v>
      </c>
      <c r="M14" s="714">
        <v>27</v>
      </c>
      <c r="N14" s="715">
        <v>3385.8</v>
      </c>
      <c r="O14" s="714">
        <v>0</v>
      </c>
      <c r="P14" s="715">
        <v>0</v>
      </c>
      <c r="Q14" s="714">
        <v>1</v>
      </c>
      <c r="R14" s="715">
        <v>22</v>
      </c>
      <c r="S14" s="498"/>
      <c r="T14" s="713" t="s">
        <v>35</v>
      </c>
      <c r="U14" s="714">
        <v>0</v>
      </c>
      <c r="V14" s="715">
        <v>0</v>
      </c>
      <c r="W14" s="714">
        <v>0</v>
      </c>
      <c r="X14" s="715">
        <v>0</v>
      </c>
      <c r="Y14" s="714">
        <v>0</v>
      </c>
      <c r="Z14" s="715">
        <v>0</v>
      </c>
      <c r="AA14" s="714">
        <v>0</v>
      </c>
      <c r="AB14" s="715">
        <v>0</v>
      </c>
      <c r="AC14" s="714">
        <v>0</v>
      </c>
      <c r="AD14" s="715">
        <v>0</v>
      </c>
      <c r="AE14" s="714">
        <v>0</v>
      </c>
      <c r="AF14" s="715">
        <v>0</v>
      </c>
      <c r="AG14" s="714">
        <v>1</v>
      </c>
      <c r="AH14" s="715">
        <v>14</v>
      </c>
      <c r="AI14" s="716">
        <f t="shared" si="0"/>
        <v>29</v>
      </c>
      <c r="AJ14" s="717">
        <f t="shared" si="0"/>
        <v>3421.8</v>
      </c>
      <c r="AL14" s="499"/>
      <c r="AM14" s="650"/>
      <c r="AN14" s="650"/>
      <c r="AP14" s="500"/>
    </row>
    <row r="15" spans="1:42" ht="20.100000000000001" customHeight="1">
      <c r="A15" s="495"/>
      <c r="B15" s="727" t="s">
        <v>36</v>
      </c>
      <c r="C15" s="719">
        <v>0</v>
      </c>
      <c r="D15" s="720">
        <v>0</v>
      </c>
      <c r="E15" s="719">
        <v>0</v>
      </c>
      <c r="F15" s="720">
        <v>0</v>
      </c>
      <c r="G15" s="719">
        <v>0</v>
      </c>
      <c r="H15" s="720">
        <v>0</v>
      </c>
      <c r="I15" s="719">
        <v>160</v>
      </c>
      <c r="J15" s="720">
        <v>899.3</v>
      </c>
      <c r="K15" s="719">
        <v>1</v>
      </c>
      <c r="L15" s="720">
        <v>1680</v>
      </c>
      <c r="M15" s="719">
        <v>12</v>
      </c>
      <c r="N15" s="720">
        <v>645.6</v>
      </c>
      <c r="O15" s="719">
        <v>0</v>
      </c>
      <c r="P15" s="720">
        <v>0</v>
      </c>
      <c r="Q15" s="719">
        <v>0</v>
      </c>
      <c r="R15" s="720">
        <v>0</v>
      </c>
      <c r="S15" s="498"/>
      <c r="T15" s="718" t="s">
        <v>36</v>
      </c>
      <c r="U15" s="719">
        <v>0</v>
      </c>
      <c r="V15" s="720">
        <v>0</v>
      </c>
      <c r="W15" s="719">
        <v>0</v>
      </c>
      <c r="X15" s="720">
        <v>0</v>
      </c>
      <c r="Y15" s="719">
        <v>0</v>
      </c>
      <c r="Z15" s="720">
        <v>0</v>
      </c>
      <c r="AA15" s="719">
        <v>0</v>
      </c>
      <c r="AB15" s="720">
        <v>0</v>
      </c>
      <c r="AC15" s="719">
        <v>0</v>
      </c>
      <c r="AD15" s="720">
        <v>0</v>
      </c>
      <c r="AE15" s="719">
        <v>0</v>
      </c>
      <c r="AF15" s="720">
        <v>0</v>
      </c>
      <c r="AG15" s="719">
        <v>5</v>
      </c>
      <c r="AH15" s="720">
        <v>189</v>
      </c>
      <c r="AI15" s="716">
        <f t="shared" si="0"/>
        <v>178</v>
      </c>
      <c r="AJ15" s="717">
        <f t="shared" si="0"/>
        <v>3413.9</v>
      </c>
      <c r="AL15" s="499"/>
      <c r="AM15" s="650"/>
      <c r="AN15" s="650"/>
      <c r="AP15" s="500"/>
    </row>
    <row r="16" spans="1:42" ht="20.100000000000001" customHeight="1">
      <c r="A16" s="495"/>
      <c r="B16" s="726" t="s">
        <v>37</v>
      </c>
      <c r="C16" s="714">
        <v>0</v>
      </c>
      <c r="D16" s="715">
        <v>0</v>
      </c>
      <c r="E16" s="714">
        <v>0</v>
      </c>
      <c r="F16" s="715">
        <v>0</v>
      </c>
      <c r="G16" s="714">
        <v>2</v>
      </c>
      <c r="H16" s="715">
        <v>245.9</v>
      </c>
      <c r="I16" s="714">
        <v>4</v>
      </c>
      <c r="J16" s="715">
        <v>706.8</v>
      </c>
      <c r="K16" s="714">
        <v>1</v>
      </c>
      <c r="L16" s="715">
        <v>5.6</v>
      </c>
      <c r="M16" s="714">
        <v>25</v>
      </c>
      <c r="N16" s="715">
        <v>1973.7</v>
      </c>
      <c r="O16" s="714">
        <v>9</v>
      </c>
      <c r="P16" s="715">
        <v>1538.1</v>
      </c>
      <c r="Q16" s="714">
        <v>0</v>
      </c>
      <c r="R16" s="715">
        <v>0</v>
      </c>
      <c r="S16" s="498"/>
      <c r="T16" s="713" t="s">
        <v>37</v>
      </c>
      <c r="U16" s="714">
        <v>18</v>
      </c>
      <c r="V16" s="715">
        <v>343.1</v>
      </c>
      <c r="W16" s="714">
        <v>0</v>
      </c>
      <c r="X16" s="715">
        <v>0</v>
      </c>
      <c r="Y16" s="714">
        <v>0</v>
      </c>
      <c r="Z16" s="715">
        <v>0</v>
      </c>
      <c r="AA16" s="714">
        <v>0</v>
      </c>
      <c r="AB16" s="715">
        <v>0</v>
      </c>
      <c r="AC16" s="714">
        <v>0</v>
      </c>
      <c r="AD16" s="715">
        <v>0</v>
      </c>
      <c r="AE16" s="714">
        <v>1</v>
      </c>
      <c r="AF16" s="715">
        <v>140</v>
      </c>
      <c r="AG16" s="714">
        <v>12</v>
      </c>
      <c r="AH16" s="715">
        <v>285.60000000000002</v>
      </c>
      <c r="AI16" s="716">
        <f t="shared" si="0"/>
        <v>72</v>
      </c>
      <c r="AJ16" s="717">
        <f t="shared" si="0"/>
        <v>5238.8000000000011</v>
      </c>
      <c r="AL16" s="499"/>
      <c r="AM16" s="650"/>
      <c r="AN16" s="650"/>
      <c r="AP16" s="500"/>
    </row>
    <row r="17" spans="1:42" ht="20.100000000000001" customHeight="1">
      <c r="A17" s="495"/>
      <c r="B17" s="727" t="s">
        <v>38</v>
      </c>
      <c r="C17" s="719">
        <v>0</v>
      </c>
      <c r="D17" s="720">
        <v>0</v>
      </c>
      <c r="E17" s="719">
        <v>0</v>
      </c>
      <c r="F17" s="720">
        <v>0</v>
      </c>
      <c r="G17" s="719">
        <v>2</v>
      </c>
      <c r="H17" s="720">
        <v>94</v>
      </c>
      <c r="I17" s="719">
        <v>9</v>
      </c>
      <c r="J17" s="720">
        <v>70.2</v>
      </c>
      <c r="K17" s="719">
        <v>1</v>
      </c>
      <c r="L17" s="720">
        <v>6</v>
      </c>
      <c r="M17" s="719">
        <v>44</v>
      </c>
      <c r="N17" s="720">
        <v>3294.8</v>
      </c>
      <c r="O17" s="719">
        <v>0</v>
      </c>
      <c r="P17" s="720">
        <v>0</v>
      </c>
      <c r="Q17" s="719">
        <v>0</v>
      </c>
      <c r="R17" s="720">
        <v>0</v>
      </c>
      <c r="S17" s="498"/>
      <c r="T17" s="718" t="s">
        <v>38</v>
      </c>
      <c r="U17" s="719">
        <v>0</v>
      </c>
      <c r="V17" s="720">
        <v>0</v>
      </c>
      <c r="W17" s="719">
        <v>0</v>
      </c>
      <c r="X17" s="720">
        <v>0</v>
      </c>
      <c r="Y17" s="719">
        <v>1</v>
      </c>
      <c r="Z17" s="720">
        <v>6</v>
      </c>
      <c r="AA17" s="719">
        <v>0</v>
      </c>
      <c r="AB17" s="720">
        <v>0</v>
      </c>
      <c r="AC17" s="719">
        <v>1</v>
      </c>
      <c r="AD17" s="720">
        <v>16</v>
      </c>
      <c r="AE17" s="719">
        <v>0</v>
      </c>
      <c r="AF17" s="720">
        <v>0</v>
      </c>
      <c r="AG17" s="719">
        <v>2</v>
      </c>
      <c r="AH17" s="720">
        <v>25</v>
      </c>
      <c r="AI17" s="716">
        <f t="shared" si="0"/>
        <v>60</v>
      </c>
      <c r="AJ17" s="717">
        <f t="shared" si="0"/>
        <v>3512</v>
      </c>
      <c r="AL17" s="499"/>
      <c r="AM17" s="650"/>
      <c r="AN17" s="650"/>
      <c r="AP17" s="500"/>
    </row>
    <row r="18" spans="1:42" ht="20.100000000000001" customHeight="1">
      <c r="A18" s="495"/>
      <c r="B18" s="726" t="s">
        <v>39</v>
      </c>
      <c r="C18" s="714">
        <v>1</v>
      </c>
      <c r="D18" s="715">
        <v>15</v>
      </c>
      <c r="E18" s="714">
        <v>0</v>
      </c>
      <c r="F18" s="715">
        <v>0</v>
      </c>
      <c r="G18" s="714">
        <v>1</v>
      </c>
      <c r="H18" s="715">
        <v>1</v>
      </c>
      <c r="I18" s="714">
        <v>3</v>
      </c>
      <c r="J18" s="715">
        <v>15.3</v>
      </c>
      <c r="K18" s="714">
        <v>0</v>
      </c>
      <c r="L18" s="715">
        <v>0</v>
      </c>
      <c r="M18" s="714">
        <v>6</v>
      </c>
      <c r="N18" s="715">
        <v>230</v>
      </c>
      <c r="O18" s="714">
        <v>0</v>
      </c>
      <c r="P18" s="715">
        <v>0</v>
      </c>
      <c r="Q18" s="714">
        <v>0</v>
      </c>
      <c r="R18" s="715">
        <v>0</v>
      </c>
      <c r="S18" s="498"/>
      <c r="T18" s="713" t="s">
        <v>39</v>
      </c>
      <c r="U18" s="714">
        <v>0</v>
      </c>
      <c r="V18" s="715">
        <v>0</v>
      </c>
      <c r="W18" s="714">
        <v>0</v>
      </c>
      <c r="X18" s="715">
        <v>0</v>
      </c>
      <c r="Y18" s="714">
        <v>1</v>
      </c>
      <c r="Z18" s="715">
        <v>4</v>
      </c>
      <c r="AA18" s="714">
        <v>0</v>
      </c>
      <c r="AB18" s="715">
        <v>0</v>
      </c>
      <c r="AC18" s="714">
        <v>1</v>
      </c>
      <c r="AD18" s="715">
        <v>0.9</v>
      </c>
      <c r="AE18" s="714">
        <v>0</v>
      </c>
      <c r="AF18" s="715">
        <v>0</v>
      </c>
      <c r="AG18" s="714">
        <v>11</v>
      </c>
      <c r="AH18" s="715">
        <v>29.4</v>
      </c>
      <c r="AI18" s="716">
        <f t="shared" si="0"/>
        <v>24</v>
      </c>
      <c r="AJ18" s="717">
        <f t="shared" si="0"/>
        <v>295.59999999999997</v>
      </c>
      <c r="AL18" s="499"/>
      <c r="AM18" s="650"/>
      <c r="AN18" s="650"/>
      <c r="AP18" s="500"/>
    </row>
    <row r="19" spans="1:42" ht="20.100000000000001" customHeight="1">
      <c r="A19" s="495"/>
      <c r="B19" s="727" t="s">
        <v>40</v>
      </c>
      <c r="C19" s="719">
        <v>1</v>
      </c>
      <c r="D19" s="720">
        <v>10</v>
      </c>
      <c r="E19" s="719">
        <v>1</v>
      </c>
      <c r="F19" s="720">
        <v>60</v>
      </c>
      <c r="G19" s="719">
        <v>2</v>
      </c>
      <c r="H19" s="720">
        <v>261</v>
      </c>
      <c r="I19" s="719">
        <v>9</v>
      </c>
      <c r="J19" s="720">
        <v>96</v>
      </c>
      <c r="K19" s="719">
        <v>1</v>
      </c>
      <c r="L19" s="720">
        <v>20</v>
      </c>
      <c r="M19" s="719">
        <v>86</v>
      </c>
      <c r="N19" s="720">
        <v>11434.1</v>
      </c>
      <c r="O19" s="719">
        <v>1</v>
      </c>
      <c r="P19" s="720">
        <v>2</v>
      </c>
      <c r="Q19" s="719">
        <v>0</v>
      </c>
      <c r="R19" s="720">
        <v>0</v>
      </c>
      <c r="S19" s="498"/>
      <c r="T19" s="718" t="s">
        <v>40</v>
      </c>
      <c r="U19" s="719">
        <v>30</v>
      </c>
      <c r="V19" s="720">
        <v>76.2</v>
      </c>
      <c r="W19" s="719">
        <v>0</v>
      </c>
      <c r="X19" s="720">
        <v>0</v>
      </c>
      <c r="Y19" s="719">
        <v>0</v>
      </c>
      <c r="Z19" s="720">
        <v>0</v>
      </c>
      <c r="AA19" s="719">
        <v>10</v>
      </c>
      <c r="AB19" s="720">
        <v>10</v>
      </c>
      <c r="AC19" s="719">
        <v>3</v>
      </c>
      <c r="AD19" s="720">
        <v>7.5</v>
      </c>
      <c r="AE19" s="719">
        <v>1</v>
      </c>
      <c r="AF19" s="720">
        <v>18</v>
      </c>
      <c r="AG19" s="719">
        <v>4</v>
      </c>
      <c r="AH19" s="720">
        <v>100</v>
      </c>
      <c r="AI19" s="716">
        <f t="shared" si="0"/>
        <v>149</v>
      </c>
      <c r="AJ19" s="717">
        <f t="shared" si="0"/>
        <v>12094.800000000001</v>
      </c>
      <c r="AL19" s="499"/>
      <c r="AM19" s="650"/>
      <c r="AN19" s="650"/>
      <c r="AP19" s="500"/>
    </row>
    <row r="20" spans="1:42" ht="20.100000000000001" customHeight="1">
      <c r="A20" s="495"/>
      <c r="B20" s="726" t="s">
        <v>41</v>
      </c>
      <c r="C20" s="714">
        <v>1</v>
      </c>
      <c r="D20" s="715">
        <v>10</v>
      </c>
      <c r="E20" s="714">
        <v>2</v>
      </c>
      <c r="F20" s="715">
        <v>1200.5</v>
      </c>
      <c r="G20" s="714">
        <v>3</v>
      </c>
      <c r="H20" s="715">
        <v>14.5</v>
      </c>
      <c r="I20" s="714">
        <v>18</v>
      </c>
      <c r="J20" s="715">
        <v>577</v>
      </c>
      <c r="K20" s="714">
        <v>0</v>
      </c>
      <c r="L20" s="715">
        <v>0</v>
      </c>
      <c r="M20" s="714">
        <v>82</v>
      </c>
      <c r="N20" s="715">
        <v>4704</v>
      </c>
      <c r="O20" s="714">
        <v>0</v>
      </c>
      <c r="P20" s="715">
        <v>0</v>
      </c>
      <c r="Q20" s="714">
        <v>1</v>
      </c>
      <c r="R20" s="715">
        <v>20</v>
      </c>
      <c r="S20" s="498"/>
      <c r="T20" s="713" t="s">
        <v>41</v>
      </c>
      <c r="U20" s="714">
        <v>6</v>
      </c>
      <c r="V20" s="715">
        <v>16.3</v>
      </c>
      <c r="W20" s="714">
        <v>2</v>
      </c>
      <c r="X20" s="715">
        <v>3.5</v>
      </c>
      <c r="Y20" s="714">
        <v>1</v>
      </c>
      <c r="Z20" s="715">
        <v>12</v>
      </c>
      <c r="AA20" s="714">
        <v>3</v>
      </c>
      <c r="AB20" s="715">
        <v>5.3</v>
      </c>
      <c r="AC20" s="714">
        <v>1</v>
      </c>
      <c r="AD20" s="715">
        <v>5</v>
      </c>
      <c r="AE20" s="714">
        <v>2</v>
      </c>
      <c r="AF20" s="715">
        <v>177</v>
      </c>
      <c r="AG20" s="714">
        <v>26</v>
      </c>
      <c r="AH20" s="715">
        <v>120.8</v>
      </c>
      <c r="AI20" s="716">
        <f t="shared" si="0"/>
        <v>148</v>
      </c>
      <c r="AJ20" s="717">
        <f t="shared" si="0"/>
        <v>6865.9000000000005</v>
      </c>
      <c r="AL20" s="499"/>
      <c r="AM20" s="650"/>
      <c r="AN20" s="650"/>
      <c r="AP20" s="500"/>
    </row>
    <row r="21" spans="1:42" ht="20.100000000000001" customHeight="1">
      <c r="A21" s="495"/>
      <c r="B21" s="727" t="s">
        <v>42</v>
      </c>
      <c r="C21" s="719">
        <v>1</v>
      </c>
      <c r="D21" s="720">
        <v>8</v>
      </c>
      <c r="E21" s="719">
        <v>0</v>
      </c>
      <c r="F21" s="720">
        <v>0</v>
      </c>
      <c r="G21" s="719">
        <v>1</v>
      </c>
      <c r="H21" s="720">
        <v>5</v>
      </c>
      <c r="I21" s="719">
        <v>10</v>
      </c>
      <c r="J21" s="720">
        <v>656</v>
      </c>
      <c r="K21" s="719">
        <v>1</v>
      </c>
      <c r="L21" s="720">
        <v>190</v>
      </c>
      <c r="M21" s="719">
        <v>14</v>
      </c>
      <c r="N21" s="720">
        <v>2318.3000000000002</v>
      </c>
      <c r="O21" s="719">
        <v>0</v>
      </c>
      <c r="P21" s="720">
        <v>0</v>
      </c>
      <c r="Q21" s="719">
        <v>0</v>
      </c>
      <c r="R21" s="720">
        <v>0</v>
      </c>
      <c r="S21" s="498"/>
      <c r="T21" s="718" t="s">
        <v>42</v>
      </c>
      <c r="U21" s="719">
        <v>5</v>
      </c>
      <c r="V21" s="720">
        <v>60</v>
      </c>
      <c r="W21" s="719">
        <v>0</v>
      </c>
      <c r="X21" s="720">
        <v>0</v>
      </c>
      <c r="Y21" s="719">
        <v>0</v>
      </c>
      <c r="Z21" s="720">
        <v>0</v>
      </c>
      <c r="AA21" s="719">
        <v>0</v>
      </c>
      <c r="AB21" s="720">
        <v>0</v>
      </c>
      <c r="AC21" s="719">
        <v>4</v>
      </c>
      <c r="AD21" s="720">
        <v>15.1</v>
      </c>
      <c r="AE21" s="719">
        <v>1</v>
      </c>
      <c r="AF21" s="720">
        <v>15</v>
      </c>
      <c r="AG21" s="719">
        <v>1</v>
      </c>
      <c r="AH21" s="720">
        <v>3.5</v>
      </c>
      <c r="AI21" s="716">
        <f t="shared" si="0"/>
        <v>38</v>
      </c>
      <c r="AJ21" s="717">
        <f t="shared" si="0"/>
        <v>3270.9</v>
      </c>
      <c r="AL21" s="499"/>
      <c r="AM21" s="650"/>
      <c r="AN21" s="650"/>
      <c r="AP21" s="500"/>
    </row>
    <row r="22" spans="1:42" ht="20.100000000000001" customHeight="1">
      <c r="A22" s="495"/>
      <c r="B22" s="726" t="s">
        <v>43</v>
      </c>
      <c r="C22" s="714">
        <v>3</v>
      </c>
      <c r="D22" s="715">
        <v>34</v>
      </c>
      <c r="E22" s="714">
        <v>0</v>
      </c>
      <c r="F22" s="715">
        <v>0</v>
      </c>
      <c r="G22" s="714">
        <v>5</v>
      </c>
      <c r="H22" s="715">
        <v>600</v>
      </c>
      <c r="I22" s="714">
        <v>0</v>
      </c>
      <c r="J22" s="715">
        <v>0</v>
      </c>
      <c r="K22" s="714">
        <v>0</v>
      </c>
      <c r="L22" s="715">
        <v>0</v>
      </c>
      <c r="M22" s="714">
        <v>30</v>
      </c>
      <c r="N22" s="715">
        <v>781</v>
      </c>
      <c r="O22" s="714">
        <v>0</v>
      </c>
      <c r="P22" s="715">
        <v>0</v>
      </c>
      <c r="Q22" s="714">
        <v>0</v>
      </c>
      <c r="R22" s="715">
        <v>0</v>
      </c>
      <c r="S22" s="498"/>
      <c r="T22" s="713" t="s">
        <v>43</v>
      </c>
      <c r="U22" s="714">
        <v>0</v>
      </c>
      <c r="V22" s="715">
        <v>0</v>
      </c>
      <c r="W22" s="714">
        <v>0</v>
      </c>
      <c r="X22" s="715">
        <v>0</v>
      </c>
      <c r="Y22" s="714">
        <v>1</v>
      </c>
      <c r="Z22" s="715">
        <v>8</v>
      </c>
      <c r="AA22" s="714">
        <v>1</v>
      </c>
      <c r="AB22" s="715">
        <v>4</v>
      </c>
      <c r="AC22" s="714">
        <v>1</v>
      </c>
      <c r="AD22" s="715">
        <v>1</v>
      </c>
      <c r="AE22" s="714">
        <v>0</v>
      </c>
      <c r="AF22" s="715">
        <v>0</v>
      </c>
      <c r="AG22" s="714">
        <v>7</v>
      </c>
      <c r="AH22" s="715">
        <v>97.5</v>
      </c>
      <c r="AI22" s="716">
        <f t="shared" si="0"/>
        <v>48</v>
      </c>
      <c r="AJ22" s="717">
        <f t="shared" si="0"/>
        <v>1525.5</v>
      </c>
      <c r="AL22" s="499"/>
      <c r="AM22" s="650"/>
      <c r="AN22" s="650"/>
      <c r="AP22" s="500"/>
    </row>
    <row r="23" spans="1:42" ht="20.100000000000001" customHeight="1">
      <c r="A23" s="495"/>
      <c r="B23" s="727" t="s">
        <v>44</v>
      </c>
      <c r="C23" s="719">
        <v>6</v>
      </c>
      <c r="D23" s="720">
        <v>405</v>
      </c>
      <c r="E23" s="719">
        <v>0</v>
      </c>
      <c r="F23" s="720">
        <v>0</v>
      </c>
      <c r="G23" s="719">
        <v>2</v>
      </c>
      <c r="H23" s="720">
        <v>900</v>
      </c>
      <c r="I23" s="719">
        <v>38</v>
      </c>
      <c r="J23" s="720">
        <v>450.1</v>
      </c>
      <c r="K23" s="719">
        <v>1</v>
      </c>
      <c r="L23" s="720">
        <v>40</v>
      </c>
      <c r="M23" s="719">
        <v>10</v>
      </c>
      <c r="N23" s="720">
        <v>366.5</v>
      </c>
      <c r="O23" s="719">
        <v>0</v>
      </c>
      <c r="P23" s="720">
        <v>0</v>
      </c>
      <c r="Q23" s="719">
        <v>0</v>
      </c>
      <c r="R23" s="720">
        <v>0</v>
      </c>
      <c r="S23" s="498"/>
      <c r="T23" s="718" t="s">
        <v>44</v>
      </c>
      <c r="U23" s="719">
        <v>4</v>
      </c>
      <c r="V23" s="720">
        <v>7</v>
      </c>
      <c r="W23" s="719">
        <v>0</v>
      </c>
      <c r="X23" s="720">
        <v>0</v>
      </c>
      <c r="Y23" s="719">
        <v>0</v>
      </c>
      <c r="Z23" s="720">
        <v>0</v>
      </c>
      <c r="AA23" s="719">
        <v>1</v>
      </c>
      <c r="AB23" s="720">
        <v>1</v>
      </c>
      <c r="AC23" s="719">
        <v>3</v>
      </c>
      <c r="AD23" s="720">
        <v>8</v>
      </c>
      <c r="AE23" s="719">
        <v>0</v>
      </c>
      <c r="AF23" s="720">
        <v>0</v>
      </c>
      <c r="AG23" s="719">
        <v>3</v>
      </c>
      <c r="AH23" s="720">
        <v>71.7</v>
      </c>
      <c r="AI23" s="716">
        <f t="shared" si="0"/>
        <v>68</v>
      </c>
      <c r="AJ23" s="717">
        <f t="shared" si="0"/>
        <v>2249.2999999999997</v>
      </c>
      <c r="AL23" s="499"/>
      <c r="AM23" s="650"/>
      <c r="AN23" s="650"/>
      <c r="AP23" s="500"/>
    </row>
    <row r="24" spans="1:42" ht="20.100000000000001" customHeight="1">
      <c r="A24" s="495"/>
      <c r="B24" s="726" t="s">
        <v>45</v>
      </c>
      <c r="C24" s="714">
        <v>0</v>
      </c>
      <c r="D24" s="715">
        <v>0</v>
      </c>
      <c r="E24" s="714">
        <v>0</v>
      </c>
      <c r="F24" s="715">
        <v>0</v>
      </c>
      <c r="G24" s="714">
        <v>0</v>
      </c>
      <c r="H24" s="715">
        <v>0</v>
      </c>
      <c r="I24" s="714">
        <v>18</v>
      </c>
      <c r="J24" s="715">
        <v>150.69999999999999</v>
      </c>
      <c r="K24" s="714">
        <v>0</v>
      </c>
      <c r="L24" s="715">
        <v>0</v>
      </c>
      <c r="M24" s="714">
        <v>41</v>
      </c>
      <c r="N24" s="715">
        <v>12300.3</v>
      </c>
      <c r="O24" s="714">
        <v>0</v>
      </c>
      <c r="P24" s="715">
        <v>0</v>
      </c>
      <c r="Q24" s="714">
        <v>0</v>
      </c>
      <c r="R24" s="715">
        <v>0</v>
      </c>
      <c r="S24" s="498"/>
      <c r="T24" s="713" t="s">
        <v>45</v>
      </c>
      <c r="U24" s="714">
        <v>0</v>
      </c>
      <c r="V24" s="715">
        <v>0</v>
      </c>
      <c r="W24" s="714">
        <v>0</v>
      </c>
      <c r="X24" s="715">
        <v>0</v>
      </c>
      <c r="Y24" s="714">
        <v>0</v>
      </c>
      <c r="Z24" s="715">
        <v>0</v>
      </c>
      <c r="AA24" s="714">
        <v>0</v>
      </c>
      <c r="AB24" s="715">
        <v>0</v>
      </c>
      <c r="AC24" s="714">
        <v>0</v>
      </c>
      <c r="AD24" s="715">
        <v>0</v>
      </c>
      <c r="AE24" s="714">
        <v>2</v>
      </c>
      <c r="AF24" s="715">
        <v>25</v>
      </c>
      <c r="AG24" s="714">
        <v>0</v>
      </c>
      <c r="AH24" s="715">
        <v>0</v>
      </c>
      <c r="AI24" s="716">
        <f t="shared" si="0"/>
        <v>61</v>
      </c>
      <c r="AJ24" s="717">
        <f t="shared" si="0"/>
        <v>12476</v>
      </c>
      <c r="AL24" s="499"/>
      <c r="AM24" s="650"/>
      <c r="AN24" s="650"/>
      <c r="AP24" s="500"/>
    </row>
    <row r="25" spans="1:42" ht="20.100000000000001" customHeight="1">
      <c r="A25" s="495"/>
      <c r="B25" s="727" t="s">
        <v>46</v>
      </c>
      <c r="C25" s="719">
        <v>0</v>
      </c>
      <c r="D25" s="720">
        <v>0</v>
      </c>
      <c r="E25" s="719">
        <v>0</v>
      </c>
      <c r="F25" s="720">
        <v>0</v>
      </c>
      <c r="G25" s="719">
        <v>1</v>
      </c>
      <c r="H25" s="720">
        <v>75</v>
      </c>
      <c r="I25" s="719">
        <v>6</v>
      </c>
      <c r="J25" s="720">
        <v>39</v>
      </c>
      <c r="K25" s="719">
        <v>0</v>
      </c>
      <c r="L25" s="720">
        <v>0</v>
      </c>
      <c r="M25" s="719">
        <v>13</v>
      </c>
      <c r="N25" s="720">
        <v>696.8</v>
      </c>
      <c r="O25" s="719">
        <v>0</v>
      </c>
      <c r="P25" s="720">
        <v>0</v>
      </c>
      <c r="Q25" s="719">
        <v>0</v>
      </c>
      <c r="R25" s="720">
        <v>0</v>
      </c>
      <c r="S25" s="498"/>
      <c r="T25" s="718" t="s">
        <v>46</v>
      </c>
      <c r="U25" s="719">
        <v>0</v>
      </c>
      <c r="V25" s="720">
        <v>0</v>
      </c>
      <c r="W25" s="719">
        <v>1</v>
      </c>
      <c r="X25" s="720">
        <v>3</v>
      </c>
      <c r="Y25" s="719">
        <v>1</v>
      </c>
      <c r="Z25" s="720">
        <v>15</v>
      </c>
      <c r="AA25" s="719">
        <v>0</v>
      </c>
      <c r="AB25" s="720">
        <v>0</v>
      </c>
      <c r="AC25" s="719">
        <v>39</v>
      </c>
      <c r="AD25" s="720">
        <v>145.19999999999999</v>
      </c>
      <c r="AE25" s="719">
        <v>0</v>
      </c>
      <c r="AF25" s="720">
        <v>0</v>
      </c>
      <c r="AG25" s="719">
        <v>8</v>
      </c>
      <c r="AH25" s="720">
        <v>21.1</v>
      </c>
      <c r="AI25" s="716">
        <f t="shared" si="0"/>
        <v>69</v>
      </c>
      <c r="AJ25" s="717">
        <f t="shared" si="0"/>
        <v>995.1</v>
      </c>
      <c r="AL25" s="499"/>
      <c r="AM25" s="650"/>
      <c r="AN25" s="650"/>
      <c r="AP25" s="500"/>
    </row>
    <row r="26" spans="1:42" ht="20.100000000000001" customHeight="1">
      <c r="A26" s="495"/>
      <c r="B26" s="726" t="s">
        <v>47</v>
      </c>
      <c r="C26" s="714">
        <v>1</v>
      </c>
      <c r="D26" s="715">
        <v>80</v>
      </c>
      <c r="E26" s="714">
        <v>0</v>
      </c>
      <c r="F26" s="715">
        <v>0</v>
      </c>
      <c r="G26" s="714">
        <v>3</v>
      </c>
      <c r="H26" s="715">
        <v>135.19999999999999</v>
      </c>
      <c r="I26" s="714">
        <v>14</v>
      </c>
      <c r="J26" s="715">
        <v>103.9</v>
      </c>
      <c r="K26" s="714">
        <v>0</v>
      </c>
      <c r="L26" s="715">
        <v>0</v>
      </c>
      <c r="M26" s="714">
        <v>10</v>
      </c>
      <c r="N26" s="715">
        <v>487.7</v>
      </c>
      <c r="O26" s="714">
        <v>1</v>
      </c>
      <c r="P26" s="715">
        <v>6</v>
      </c>
      <c r="Q26" s="714">
        <v>4</v>
      </c>
      <c r="R26" s="715">
        <v>2695</v>
      </c>
      <c r="S26" s="498"/>
      <c r="T26" s="713" t="s">
        <v>47</v>
      </c>
      <c r="U26" s="714">
        <v>27</v>
      </c>
      <c r="V26" s="715">
        <v>55.1</v>
      </c>
      <c r="W26" s="714">
        <v>0</v>
      </c>
      <c r="X26" s="715">
        <v>0</v>
      </c>
      <c r="Y26" s="714">
        <v>0</v>
      </c>
      <c r="Z26" s="715">
        <v>0</v>
      </c>
      <c r="AA26" s="714">
        <v>7</v>
      </c>
      <c r="AB26" s="715">
        <v>12.2</v>
      </c>
      <c r="AC26" s="714">
        <v>0</v>
      </c>
      <c r="AD26" s="715">
        <v>0</v>
      </c>
      <c r="AE26" s="714">
        <v>1</v>
      </c>
      <c r="AF26" s="715">
        <v>3.6</v>
      </c>
      <c r="AG26" s="714">
        <v>3</v>
      </c>
      <c r="AH26" s="715">
        <v>7.4</v>
      </c>
      <c r="AI26" s="716">
        <f t="shared" si="0"/>
        <v>71</v>
      </c>
      <c r="AJ26" s="717">
        <f t="shared" si="0"/>
        <v>3586.1</v>
      </c>
      <c r="AL26" s="499"/>
      <c r="AM26" s="650"/>
      <c r="AN26" s="650"/>
      <c r="AP26" s="500"/>
    </row>
    <row r="27" spans="1:42" ht="20.100000000000001" customHeight="1">
      <c r="A27" s="495"/>
      <c r="B27" s="727" t="s">
        <v>48</v>
      </c>
      <c r="C27" s="719">
        <v>0</v>
      </c>
      <c r="D27" s="720">
        <v>0</v>
      </c>
      <c r="E27" s="719">
        <v>2</v>
      </c>
      <c r="F27" s="720">
        <v>569.79999999999995</v>
      </c>
      <c r="G27" s="719">
        <v>4</v>
      </c>
      <c r="H27" s="720">
        <v>359.1</v>
      </c>
      <c r="I27" s="719">
        <v>1</v>
      </c>
      <c r="J27" s="720">
        <v>0.6</v>
      </c>
      <c r="K27" s="719">
        <v>0</v>
      </c>
      <c r="L27" s="720">
        <v>0</v>
      </c>
      <c r="M27" s="719">
        <v>34</v>
      </c>
      <c r="N27" s="720">
        <v>637.4</v>
      </c>
      <c r="O27" s="719">
        <v>0</v>
      </c>
      <c r="P27" s="720">
        <v>0</v>
      </c>
      <c r="Q27" s="719">
        <v>0</v>
      </c>
      <c r="R27" s="720">
        <v>0</v>
      </c>
      <c r="S27" s="498"/>
      <c r="T27" s="718" t="s">
        <v>48</v>
      </c>
      <c r="U27" s="719">
        <v>0</v>
      </c>
      <c r="V27" s="720">
        <v>0</v>
      </c>
      <c r="W27" s="719">
        <v>0</v>
      </c>
      <c r="X27" s="720">
        <v>0</v>
      </c>
      <c r="Y27" s="719">
        <v>0</v>
      </c>
      <c r="Z27" s="720">
        <v>0</v>
      </c>
      <c r="AA27" s="719">
        <v>0</v>
      </c>
      <c r="AB27" s="720">
        <v>0</v>
      </c>
      <c r="AC27" s="719">
        <v>1</v>
      </c>
      <c r="AD27" s="720">
        <v>1.3</v>
      </c>
      <c r="AE27" s="719">
        <v>1</v>
      </c>
      <c r="AF27" s="720">
        <v>73</v>
      </c>
      <c r="AG27" s="719">
        <v>3</v>
      </c>
      <c r="AH27" s="720">
        <v>21</v>
      </c>
      <c r="AI27" s="716">
        <f t="shared" si="0"/>
        <v>46</v>
      </c>
      <c r="AJ27" s="717">
        <f t="shared" si="0"/>
        <v>1662.2</v>
      </c>
      <c r="AL27" s="499"/>
      <c r="AM27" s="650"/>
      <c r="AN27" s="650"/>
      <c r="AP27" s="500"/>
    </row>
    <row r="28" spans="1:42" ht="20.100000000000001" customHeight="1">
      <c r="A28" s="495"/>
      <c r="B28" s="726" t="s">
        <v>49</v>
      </c>
      <c r="C28" s="714">
        <v>0</v>
      </c>
      <c r="D28" s="715">
        <v>0</v>
      </c>
      <c r="E28" s="714">
        <v>7</v>
      </c>
      <c r="F28" s="715">
        <v>392.2</v>
      </c>
      <c r="G28" s="714">
        <v>1</v>
      </c>
      <c r="H28" s="715">
        <v>136</v>
      </c>
      <c r="I28" s="714">
        <v>1</v>
      </c>
      <c r="J28" s="715">
        <v>2.6</v>
      </c>
      <c r="K28" s="714">
        <v>0</v>
      </c>
      <c r="L28" s="715">
        <v>0</v>
      </c>
      <c r="M28" s="714">
        <v>24</v>
      </c>
      <c r="N28" s="715">
        <v>1199.3</v>
      </c>
      <c r="O28" s="714">
        <v>0</v>
      </c>
      <c r="P28" s="715">
        <v>0</v>
      </c>
      <c r="Q28" s="714">
        <v>0</v>
      </c>
      <c r="R28" s="715">
        <v>0</v>
      </c>
      <c r="S28" s="498"/>
      <c r="T28" s="713" t="s">
        <v>49</v>
      </c>
      <c r="U28" s="714">
        <v>0</v>
      </c>
      <c r="V28" s="715">
        <v>0</v>
      </c>
      <c r="W28" s="714">
        <v>0</v>
      </c>
      <c r="X28" s="715">
        <v>0</v>
      </c>
      <c r="Y28" s="714">
        <v>0</v>
      </c>
      <c r="Z28" s="715">
        <v>0</v>
      </c>
      <c r="AA28" s="714">
        <v>0</v>
      </c>
      <c r="AB28" s="715">
        <v>0</v>
      </c>
      <c r="AC28" s="714">
        <v>0</v>
      </c>
      <c r="AD28" s="715">
        <v>0</v>
      </c>
      <c r="AE28" s="714">
        <v>0</v>
      </c>
      <c r="AF28" s="715">
        <v>0</v>
      </c>
      <c r="AG28" s="714">
        <v>2</v>
      </c>
      <c r="AH28" s="715">
        <v>4</v>
      </c>
      <c r="AI28" s="716">
        <f t="shared" si="0"/>
        <v>35</v>
      </c>
      <c r="AJ28" s="717">
        <f t="shared" si="0"/>
        <v>1734.1</v>
      </c>
      <c r="AL28" s="499"/>
      <c r="AM28" s="650"/>
      <c r="AN28" s="650"/>
      <c r="AP28" s="500"/>
    </row>
    <row r="29" spans="1:42" ht="20.100000000000001" customHeight="1">
      <c r="A29" s="495"/>
      <c r="B29" s="727" t="s">
        <v>50</v>
      </c>
      <c r="C29" s="719">
        <v>0</v>
      </c>
      <c r="D29" s="720">
        <v>0</v>
      </c>
      <c r="E29" s="719">
        <v>1</v>
      </c>
      <c r="F29" s="720">
        <v>1000</v>
      </c>
      <c r="G29" s="719">
        <v>0</v>
      </c>
      <c r="H29" s="720">
        <v>0</v>
      </c>
      <c r="I29" s="719">
        <v>8</v>
      </c>
      <c r="J29" s="720">
        <v>317.2</v>
      </c>
      <c r="K29" s="719">
        <v>2</v>
      </c>
      <c r="L29" s="720">
        <v>295</v>
      </c>
      <c r="M29" s="719">
        <v>13</v>
      </c>
      <c r="N29" s="720">
        <v>437.6</v>
      </c>
      <c r="O29" s="719">
        <v>0</v>
      </c>
      <c r="P29" s="720">
        <v>0</v>
      </c>
      <c r="Q29" s="719">
        <v>0</v>
      </c>
      <c r="R29" s="720">
        <v>0</v>
      </c>
      <c r="S29" s="498"/>
      <c r="T29" s="718" t="s">
        <v>50</v>
      </c>
      <c r="U29" s="719">
        <v>1</v>
      </c>
      <c r="V29" s="720">
        <v>13</v>
      </c>
      <c r="W29" s="719">
        <v>0</v>
      </c>
      <c r="X29" s="720">
        <v>0</v>
      </c>
      <c r="Y29" s="719">
        <v>0</v>
      </c>
      <c r="Z29" s="720">
        <v>0</v>
      </c>
      <c r="AA29" s="719">
        <v>4</v>
      </c>
      <c r="AB29" s="720">
        <v>9.1</v>
      </c>
      <c r="AC29" s="719">
        <v>2</v>
      </c>
      <c r="AD29" s="720">
        <v>10.7</v>
      </c>
      <c r="AE29" s="719">
        <v>0</v>
      </c>
      <c r="AF29" s="720">
        <v>0</v>
      </c>
      <c r="AG29" s="719">
        <v>7</v>
      </c>
      <c r="AH29" s="720">
        <v>32.700000000000003</v>
      </c>
      <c r="AI29" s="716">
        <f t="shared" si="0"/>
        <v>38</v>
      </c>
      <c r="AJ29" s="717">
        <f t="shared" si="0"/>
        <v>2115.2999999999997</v>
      </c>
      <c r="AL29" s="499"/>
      <c r="AM29" s="650"/>
      <c r="AN29" s="650"/>
      <c r="AP29" s="500"/>
    </row>
    <row r="30" spans="1:42" ht="20.100000000000001" customHeight="1">
      <c r="A30" s="495"/>
      <c r="B30" s="726" t="s">
        <v>51</v>
      </c>
      <c r="C30" s="714">
        <v>0</v>
      </c>
      <c r="D30" s="715">
        <v>0</v>
      </c>
      <c r="E30" s="714">
        <v>1</v>
      </c>
      <c r="F30" s="715">
        <v>470</v>
      </c>
      <c r="G30" s="714">
        <v>0</v>
      </c>
      <c r="H30" s="715">
        <v>0</v>
      </c>
      <c r="I30" s="714">
        <v>34</v>
      </c>
      <c r="J30" s="715">
        <v>1712.4</v>
      </c>
      <c r="K30" s="714">
        <v>3</v>
      </c>
      <c r="L30" s="715">
        <v>22.5</v>
      </c>
      <c r="M30" s="714">
        <v>24</v>
      </c>
      <c r="N30" s="715">
        <v>1105.8</v>
      </c>
      <c r="O30" s="714">
        <v>0</v>
      </c>
      <c r="P30" s="715">
        <v>0</v>
      </c>
      <c r="Q30" s="714">
        <v>1</v>
      </c>
      <c r="R30" s="715">
        <v>1533</v>
      </c>
      <c r="S30" s="498"/>
      <c r="T30" s="713" t="s">
        <v>51</v>
      </c>
      <c r="U30" s="714">
        <v>0</v>
      </c>
      <c r="V30" s="715">
        <v>0</v>
      </c>
      <c r="W30" s="714">
        <v>31</v>
      </c>
      <c r="X30" s="715">
        <v>65.7</v>
      </c>
      <c r="Y30" s="714">
        <v>0</v>
      </c>
      <c r="Z30" s="715">
        <v>0</v>
      </c>
      <c r="AA30" s="714">
        <v>49</v>
      </c>
      <c r="AB30" s="715">
        <v>59.2</v>
      </c>
      <c r="AC30" s="714">
        <v>1</v>
      </c>
      <c r="AD30" s="715">
        <v>7</v>
      </c>
      <c r="AE30" s="714">
        <v>0</v>
      </c>
      <c r="AF30" s="715">
        <v>0</v>
      </c>
      <c r="AG30" s="714">
        <v>99</v>
      </c>
      <c r="AH30" s="715">
        <v>138.4</v>
      </c>
      <c r="AI30" s="716">
        <f t="shared" si="0"/>
        <v>243</v>
      </c>
      <c r="AJ30" s="717">
        <f t="shared" si="0"/>
        <v>5113.9999999999991</v>
      </c>
      <c r="AL30" s="499"/>
      <c r="AM30" s="650"/>
      <c r="AN30" s="650"/>
      <c r="AP30" s="500"/>
    </row>
    <row r="31" spans="1:42" ht="20.100000000000001" customHeight="1">
      <c r="A31" s="495"/>
      <c r="B31" s="727" t="s">
        <v>52</v>
      </c>
      <c r="C31" s="719">
        <v>0</v>
      </c>
      <c r="D31" s="720">
        <v>0</v>
      </c>
      <c r="E31" s="719">
        <v>0</v>
      </c>
      <c r="F31" s="720">
        <v>0</v>
      </c>
      <c r="G31" s="719">
        <v>0</v>
      </c>
      <c r="H31" s="720">
        <v>0</v>
      </c>
      <c r="I31" s="719">
        <v>70</v>
      </c>
      <c r="J31" s="720">
        <v>1373.9</v>
      </c>
      <c r="K31" s="719">
        <v>3</v>
      </c>
      <c r="L31" s="720">
        <v>1692</v>
      </c>
      <c r="M31" s="719">
        <v>7</v>
      </c>
      <c r="N31" s="720">
        <v>580.29999999999995</v>
      </c>
      <c r="O31" s="719">
        <v>0</v>
      </c>
      <c r="P31" s="720">
        <v>0</v>
      </c>
      <c r="Q31" s="719">
        <v>0</v>
      </c>
      <c r="R31" s="720">
        <v>0</v>
      </c>
      <c r="S31" s="498"/>
      <c r="T31" s="718" t="s">
        <v>52</v>
      </c>
      <c r="U31" s="719">
        <v>0</v>
      </c>
      <c r="V31" s="720">
        <v>0</v>
      </c>
      <c r="W31" s="719">
        <v>0</v>
      </c>
      <c r="X31" s="720">
        <v>0</v>
      </c>
      <c r="Y31" s="719">
        <v>0</v>
      </c>
      <c r="Z31" s="720">
        <v>0</v>
      </c>
      <c r="AA31" s="719">
        <v>1</v>
      </c>
      <c r="AB31" s="720">
        <v>0.3</v>
      </c>
      <c r="AC31" s="719">
        <v>1</v>
      </c>
      <c r="AD31" s="720">
        <v>4.4000000000000004</v>
      </c>
      <c r="AE31" s="719">
        <v>0</v>
      </c>
      <c r="AF31" s="720">
        <v>0</v>
      </c>
      <c r="AG31" s="719">
        <v>0</v>
      </c>
      <c r="AH31" s="720">
        <v>0</v>
      </c>
      <c r="AI31" s="716">
        <f t="shared" si="0"/>
        <v>82</v>
      </c>
      <c r="AJ31" s="717">
        <f t="shared" si="0"/>
        <v>3650.9</v>
      </c>
      <c r="AL31" s="499"/>
      <c r="AM31" s="650"/>
      <c r="AN31" s="650"/>
      <c r="AP31" s="500"/>
    </row>
    <row r="32" spans="1:42" ht="20.100000000000001" customHeight="1">
      <c r="A32" s="495"/>
      <c r="B32" s="726" t="s">
        <v>53</v>
      </c>
      <c r="C32" s="714">
        <v>0</v>
      </c>
      <c r="D32" s="715">
        <v>0</v>
      </c>
      <c r="E32" s="714">
        <v>0</v>
      </c>
      <c r="F32" s="715">
        <v>0</v>
      </c>
      <c r="G32" s="714">
        <v>2</v>
      </c>
      <c r="H32" s="715">
        <v>175</v>
      </c>
      <c r="I32" s="714">
        <v>12</v>
      </c>
      <c r="J32" s="715">
        <v>680.3</v>
      </c>
      <c r="K32" s="714">
        <v>2</v>
      </c>
      <c r="L32" s="715">
        <v>216</v>
      </c>
      <c r="M32" s="714">
        <v>3</v>
      </c>
      <c r="N32" s="715">
        <v>85</v>
      </c>
      <c r="O32" s="714">
        <v>0</v>
      </c>
      <c r="P32" s="715">
        <v>0</v>
      </c>
      <c r="Q32" s="714">
        <v>2</v>
      </c>
      <c r="R32" s="715">
        <v>20</v>
      </c>
      <c r="S32" s="498"/>
      <c r="T32" s="713" t="s">
        <v>53</v>
      </c>
      <c r="U32" s="714">
        <v>4</v>
      </c>
      <c r="V32" s="715">
        <v>7.8</v>
      </c>
      <c r="W32" s="714">
        <v>4</v>
      </c>
      <c r="X32" s="715">
        <v>10.8</v>
      </c>
      <c r="Y32" s="714">
        <v>34</v>
      </c>
      <c r="Z32" s="715">
        <v>243</v>
      </c>
      <c r="AA32" s="714">
        <v>0</v>
      </c>
      <c r="AB32" s="715">
        <v>0</v>
      </c>
      <c r="AC32" s="714">
        <v>4</v>
      </c>
      <c r="AD32" s="715">
        <v>237.2</v>
      </c>
      <c r="AE32" s="714">
        <v>0</v>
      </c>
      <c r="AF32" s="715">
        <v>0</v>
      </c>
      <c r="AG32" s="714">
        <v>13</v>
      </c>
      <c r="AH32" s="715">
        <v>90.4</v>
      </c>
      <c r="AI32" s="716">
        <f t="shared" si="0"/>
        <v>80</v>
      </c>
      <c r="AJ32" s="717">
        <f t="shared" si="0"/>
        <v>1765.5</v>
      </c>
      <c r="AL32" s="499"/>
      <c r="AM32" s="650"/>
      <c r="AN32" s="650"/>
      <c r="AP32" s="500"/>
    </row>
    <row r="33" spans="1:42" ht="20.100000000000001" customHeight="1">
      <c r="A33" s="495"/>
      <c r="B33" s="727" t="s">
        <v>54</v>
      </c>
      <c r="C33" s="719">
        <v>0</v>
      </c>
      <c r="D33" s="720">
        <v>0</v>
      </c>
      <c r="E33" s="719">
        <v>0</v>
      </c>
      <c r="F33" s="720">
        <v>0</v>
      </c>
      <c r="G33" s="719">
        <v>0</v>
      </c>
      <c r="H33" s="720">
        <v>0</v>
      </c>
      <c r="I33" s="719">
        <v>24</v>
      </c>
      <c r="J33" s="720">
        <v>1906.6</v>
      </c>
      <c r="K33" s="719">
        <v>0</v>
      </c>
      <c r="L33" s="720">
        <v>0</v>
      </c>
      <c r="M33" s="719">
        <v>15</v>
      </c>
      <c r="N33" s="720">
        <v>3531.5</v>
      </c>
      <c r="O33" s="719">
        <v>2</v>
      </c>
      <c r="P33" s="720">
        <v>32</v>
      </c>
      <c r="Q33" s="719">
        <v>0</v>
      </c>
      <c r="R33" s="720">
        <v>0</v>
      </c>
      <c r="S33" s="498"/>
      <c r="T33" s="718" t="s">
        <v>54</v>
      </c>
      <c r="U33" s="719">
        <v>0</v>
      </c>
      <c r="V33" s="720">
        <v>0</v>
      </c>
      <c r="W33" s="719">
        <v>0</v>
      </c>
      <c r="X33" s="720">
        <v>0</v>
      </c>
      <c r="Y33" s="719">
        <v>0</v>
      </c>
      <c r="Z33" s="720">
        <v>0</v>
      </c>
      <c r="AA33" s="719">
        <v>0</v>
      </c>
      <c r="AB33" s="720">
        <v>0</v>
      </c>
      <c r="AC33" s="719">
        <v>1</v>
      </c>
      <c r="AD33" s="720">
        <v>5</v>
      </c>
      <c r="AE33" s="719">
        <v>0</v>
      </c>
      <c r="AF33" s="720">
        <v>0</v>
      </c>
      <c r="AG33" s="719">
        <v>2</v>
      </c>
      <c r="AH33" s="720">
        <v>22</v>
      </c>
      <c r="AI33" s="716">
        <f t="shared" si="0"/>
        <v>44</v>
      </c>
      <c r="AJ33" s="717">
        <f t="shared" si="0"/>
        <v>5497.1</v>
      </c>
      <c r="AL33" s="499"/>
      <c r="AM33" s="650"/>
      <c r="AN33" s="650"/>
      <c r="AP33" s="500"/>
    </row>
    <row r="34" spans="1:42" ht="20.100000000000001" customHeight="1">
      <c r="A34" s="495"/>
      <c r="B34" s="726" t="s">
        <v>55</v>
      </c>
      <c r="C34" s="714">
        <v>0</v>
      </c>
      <c r="D34" s="715">
        <v>0</v>
      </c>
      <c r="E34" s="714">
        <v>0</v>
      </c>
      <c r="F34" s="715">
        <v>0</v>
      </c>
      <c r="G34" s="714">
        <v>1</v>
      </c>
      <c r="H34" s="715">
        <v>120</v>
      </c>
      <c r="I34" s="714">
        <v>10</v>
      </c>
      <c r="J34" s="715">
        <v>156.80000000000001</v>
      </c>
      <c r="K34" s="714">
        <v>3</v>
      </c>
      <c r="L34" s="715">
        <v>156.19999999999999</v>
      </c>
      <c r="M34" s="714">
        <v>4</v>
      </c>
      <c r="N34" s="715">
        <v>58.1</v>
      </c>
      <c r="O34" s="714">
        <v>0</v>
      </c>
      <c r="P34" s="715">
        <v>0</v>
      </c>
      <c r="Q34" s="714">
        <v>0</v>
      </c>
      <c r="R34" s="715">
        <v>0</v>
      </c>
      <c r="S34" s="498"/>
      <c r="T34" s="713" t="s">
        <v>55</v>
      </c>
      <c r="U34" s="714">
        <v>27</v>
      </c>
      <c r="V34" s="715">
        <v>69.400000000000006</v>
      </c>
      <c r="W34" s="714">
        <v>0</v>
      </c>
      <c r="X34" s="715">
        <v>0</v>
      </c>
      <c r="Y34" s="714">
        <v>1</v>
      </c>
      <c r="Z34" s="715">
        <v>4.5</v>
      </c>
      <c r="AA34" s="714">
        <v>0</v>
      </c>
      <c r="AB34" s="715">
        <v>0</v>
      </c>
      <c r="AC34" s="714">
        <v>3</v>
      </c>
      <c r="AD34" s="715">
        <v>22.7</v>
      </c>
      <c r="AE34" s="714">
        <v>0</v>
      </c>
      <c r="AF34" s="715">
        <v>0</v>
      </c>
      <c r="AG34" s="714">
        <v>7</v>
      </c>
      <c r="AH34" s="715">
        <v>25.9</v>
      </c>
      <c r="AI34" s="716">
        <f t="shared" si="0"/>
        <v>56</v>
      </c>
      <c r="AJ34" s="717">
        <f t="shared" si="0"/>
        <v>613.6</v>
      </c>
      <c r="AL34" s="499"/>
      <c r="AM34" s="650"/>
      <c r="AN34" s="650"/>
      <c r="AP34" s="500"/>
    </row>
    <row r="35" spans="1:42" ht="20.100000000000001" customHeight="1">
      <c r="A35" s="495"/>
      <c r="B35" s="727" t="s">
        <v>56</v>
      </c>
      <c r="C35" s="719">
        <v>0</v>
      </c>
      <c r="D35" s="720">
        <v>0</v>
      </c>
      <c r="E35" s="719">
        <v>0</v>
      </c>
      <c r="F35" s="720">
        <v>0</v>
      </c>
      <c r="G35" s="719">
        <v>3</v>
      </c>
      <c r="H35" s="720">
        <v>1621</v>
      </c>
      <c r="I35" s="719">
        <v>15</v>
      </c>
      <c r="J35" s="720">
        <v>495.2</v>
      </c>
      <c r="K35" s="719">
        <v>1</v>
      </c>
      <c r="L35" s="720">
        <v>120</v>
      </c>
      <c r="M35" s="719">
        <v>30</v>
      </c>
      <c r="N35" s="720">
        <v>1734.7</v>
      </c>
      <c r="O35" s="719">
        <v>3</v>
      </c>
      <c r="P35" s="720">
        <v>14</v>
      </c>
      <c r="Q35" s="719">
        <v>0</v>
      </c>
      <c r="R35" s="720">
        <v>0</v>
      </c>
      <c r="S35" s="498"/>
      <c r="T35" s="718" t="s">
        <v>56</v>
      </c>
      <c r="U35" s="719">
        <v>5</v>
      </c>
      <c r="V35" s="720">
        <v>774.5</v>
      </c>
      <c r="W35" s="719">
        <v>4</v>
      </c>
      <c r="X35" s="720">
        <v>1.2</v>
      </c>
      <c r="Y35" s="719">
        <v>7</v>
      </c>
      <c r="Z35" s="720">
        <v>39</v>
      </c>
      <c r="AA35" s="719">
        <v>7</v>
      </c>
      <c r="AB35" s="720">
        <v>9.6999999999999993</v>
      </c>
      <c r="AC35" s="719">
        <v>0</v>
      </c>
      <c r="AD35" s="720">
        <v>0</v>
      </c>
      <c r="AE35" s="719">
        <v>1</v>
      </c>
      <c r="AF35" s="720">
        <v>1.2</v>
      </c>
      <c r="AG35" s="719">
        <v>25</v>
      </c>
      <c r="AH35" s="720">
        <v>372.4</v>
      </c>
      <c r="AI35" s="716">
        <f t="shared" si="0"/>
        <v>101</v>
      </c>
      <c r="AJ35" s="717">
        <f t="shared" si="0"/>
        <v>5182.8999999999987</v>
      </c>
      <c r="AL35" s="499"/>
      <c r="AM35" s="650"/>
      <c r="AN35" s="650"/>
      <c r="AP35" s="500"/>
    </row>
    <row r="36" spans="1:42" ht="20.100000000000001" customHeight="1">
      <c r="A36" s="495"/>
      <c r="B36" s="726" t="s">
        <v>57</v>
      </c>
      <c r="C36" s="714">
        <v>1</v>
      </c>
      <c r="D36" s="715">
        <v>5</v>
      </c>
      <c r="E36" s="714">
        <v>1</v>
      </c>
      <c r="F36" s="715">
        <v>7</v>
      </c>
      <c r="G36" s="714">
        <v>0</v>
      </c>
      <c r="H36" s="715">
        <v>0</v>
      </c>
      <c r="I36" s="714">
        <v>0</v>
      </c>
      <c r="J36" s="715">
        <v>0</v>
      </c>
      <c r="K36" s="714">
        <v>0</v>
      </c>
      <c r="L36" s="715">
        <v>0</v>
      </c>
      <c r="M36" s="714">
        <v>16</v>
      </c>
      <c r="N36" s="715">
        <v>84.4</v>
      </c>
      <c r="O36" s="714">
        <v>0</v>
      </c>
      <c r="P36" s="715">
        <v>0</v>
      </c>
      <c r="Q36" s="714">
        <v>0</v>
      </c>
      <c r="R36" s="715">
        <v>0</v>
      </c>
      <c r="S36" s="498"/>
      <c r="T36" s="713" t="s">
        <v>57</v>
      </c>
      <c r="U36" s="714">
        <v>0</v>
      </c>
      <c r="V36" s="715">
        <v>0</v>
      </c>
      <c r="W36" s="714">
        <v>0</v>
      </c>
      <c r="X36" s="715">
        <v>0</v>
      </c>
      <c r="Y36" s="714">
        <v>0</v>
      </c>
      <c r="Z36" s="715">
        <v>0</v>
      </c>
      <c r="AA36" s="714">
        <v>0</v>
      </c>
      <c r="AB36" s="715">
        <v>0</v>
      </c>
      <c r="AC36" s="714">
        <v>0</v>
      </c>
      <c r="AD36" s="715">
        <v>0</v>
      </c>
      <c r="AE36" s="714">
        <v>0</v>
      </c>
      <c r="AF36" s="715">
        <v>0</v>
      </c>
      <c r="AG36" s="714">
        <v>8</v>
      </c>
      <c r="AH36" s="715">
        <v>69.2</v>
      </c>
      <c r="AI36" s="716">
        <f t="shared" si="0"/>
        <v>26</v>
      </c>
      <c r="AJ36" s="717">
        <f t="shared" si="0"/>
        <v>165.60000000000002</v>
      </c>
      <c r="AL36" s="499"/>
      <c r="AM36" s="650"/>
      <c r="AN36" s="650"/>
      <c r="AP36" s="500"/>
    </row>
    <row r="37" spans="1:42" ht="20.100000000000001" customHeight="1">
      <c r="A37" s="495"/>
      <c r="B37" s="727" t="s">
        <v>58</v>
      </c>
      <c r="C37" s="719">
        <v>2</v>
      </c>
      <c r="D37" s="720">
        <v>122</v>
      </c>
      <c r="E37" s="719">
        <v>0</v>
      </c>
      <c r="F37" s="720">
        <v>0</v>
      </c>
      <c r="G37" s="719">
        <v>1</v>
      </c>
      <c r="H37" s="720">
        <v>49</v>
      </c>
      <c r="I37" s="719">
        <v>18</v>
      </c>
      <c r="J37" s="720">
        <v>298.39999999999998</v>
      </c>
      <c r="K37" s="719">
        <v>3</v>
      </c>
      <c r="L37" s="720">
        <v>57.2</v>
      </c>
      <c r="M37" s="719">
        <v>10</v>
      </c>
      <c r="N37" s="720">
        <v>980.2</v>
      </c>
      <c r="O37" s="719">
        <v>0</v>
      </c>
      <c r="P37" s="720">
        <v>0</v>
      </c>
      <c r="Q37" s="719">
        <v>0</v>
      </c>
      <c r="R37" s="720">
        <v>0</v>
      </c>
      <c r="S37" s="498"/>
      <c r="T37" s="718" t="s">
        <v>58</v>
      </c>
      <c r="U37" s="719">
        <v>8</v>
      </c>
      <c r="V37" s="720">
        <v>37.1</v>
      </c>
      <c r="W37" s="719">
        <v>12</v>
      </c>
      <c r="X37" s="720">
        <v>20.5</v>
      </c>
      <c r="Y37" s="719">
        <v>1</v>
      </c>
      <c r="Z37" s="720">
        <v>9</v>
      </c>
      <c r="AA37" s="719">
        <v>0</v>
      </c>
      <c r="AB37" s="720">
        <v>0</v>
      </c>
      <c r="AC37" s="719">
        <v>0</v>
      </c>
      <c r="AD37" s="720">
        <v>0</v>
      </c>
      <c r="AE37" s="719">
        <v>0</v>
      </c>
      <c r="AF37" s="720">
        <v>0</v>
      </c>
      <c r="AG37" s="719">
        <v>15</v>
      </c>
      <c r="AH37" s="720">
        <v>63.4</v>
      </c>
      <c r="AI37" s="716">
        <f t="shared" si="0"/>
        <v>70</v>
      </c>
      <c r="AJ37" s="717">
        <f t="shared" si="0"/>
        <v>1636.8000000000002</v>
      </c>
      <c r="AL37" s="506"/>
      <c r="AM37" s="650"/>
      <c r="AN37" s="650"/>
      <c r="AP37" s="500"/>
    </row>
    <row r="38" spans="1:42" ht="20.100000000000001" customHeight="1">
      <c r="A38" s="495"/>
      <c r="B38" s="728" t="s">
        <v>204</v>
      </c>
      <c r="C38" s="722">
        <f t="shared" ref="C38:AJ38" si="1">SUM(C6:C37)</f>
        <v>18</v>
      </c>
      <c r="D38" s="722">
        <f t="shared" si="1"/>
        <v>703</v>
      </c>
      <c r="E38" s="722">
        <f t="shared" si="1"/>
        <v>17</v>
      </c>
      <c r="F38" s="722">
        <f t="shared" si="1"/>
        <v>5779.5</v>
      </c>
      <c r="G38" s="722">
        <f t="shared" si="1"/>
        <v>40</v>
      </c>
      <c r="H38" s="722">
        <f t="shared" si="1"/>
        <v>5356.5</v>
      </c>
      <c r="I38" s="722">
        <f t="shared" si="1"/>
        <v>718</v>
      </c>
      <c r="J38" s="722">
        <f t="shared" si="1"/>
        <v>13941.699999999999</v>
      </c>
      <c r="K38" s="722">
        <f t="shared" si="1"/>
        <v>32</v>
      </c>
      <c r="L38" s="722">
        <f t="shared" si="1"/>
        <v>7239.6</v>
      </c>
      <c r="M38" s="722">
        <f t="shared" si="1"/>
        <v>709</v>
      </c>
      <c r="N38" s="722">
        <f t="shared" si="1"/>
        <v>66199.3</v>
      </c>
      <c r="O38" s="722">
        <f t="shared" si="1"/>
        <v>21</v>
      </c>
      <c r="P38" s="722">
        <f t="shared" si="1"/>
        <v>1600.3999999999999</v>
      </c>
      <c r="Q38" s="722">
        <f t="shared" si="1"/>
        <v>10</v>
      </c>
      <c r="R38" s="722">
        <f t="shared" si="1"/>
        <v>4300</v>
      </c>
      <c r="S38" s="503"/>
      <c r="T38" s="721" t="s">
        <v>204</v>
      </c>
      <c r="U38" s="722">
        <f t="shared" si="1"/>
        <v>137</v>
      </c>
      <c r="V38" s="722">
        <f t="shared" si="1"/>
        <v>1464</v>
      </c>
      <c r="W38" s="722">
        <f t="shared" si="1"/>
        <v>56</v>
      </c>
      <c r="X38" s="722">
        <f t="shared" si="1"/>
        <v>112.7</v>
      </c>
      <c r="Y38" s="722">
        <f t="shared" si="1"/>
        <v>50</v>
      </c>
      <c r="Z38" s="722">
        <f t="shared" si="1"/>
        <v>343.1</v>
      </c>
      <c r="AA38" s="722">
        <f t="shared" si="1"/>
        <v>101</v>
      </c>
      <c r="AB38" s="722">
        <f t="shared" si="1"/>
        <v>126.20000000000002</v>
      </c>
      <c r="AC38" s="722">
        <f t="shared" si="1"/>
        <v>71</v>
      </c>
      <c r="AD38" s="722">
        <f t="shared" si="1"/>
        <v>518.1</v>
      </c>
      <c r="AE38" s="722">
        <f t="shared" si="1"/>
        <v>17</v>
      </c>
      <c r="AF38" s="722">
        <f t="shared" si="1"/>
        <v>1431.5</v>
      </c>
      <c r="AG38" s="722">
        <f t="shared" si="1"/>
        <v>340</v>
      </c>
      <c r="AH38" s="722">
        <f t="shared" si="1"/>
        <v>2138.7000000000003</v>
      </c>
      <c r="AI38" s="716">
        <f t="shared" si="1"/>
        <v>2337</v>
      </c>
      <c r="AJ38" s="717">
        <f t="shared" si="1"/>
        <v>111254.30000000003</v>
      </c>
      <c r="AK38" s="504"/>
      <c r="AL38" s="505"/>
      <c r="AM38" s="650"/>
      <c r="AN38" s="650"/>
    </row>
    <row r="39" spans="1:42" ht="18" customHeight="1">
      <c r="A39" s="495"/>
      <c r="B39" s="1278" t="s">
        <v>184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8"/>
      <c r="N39" s="1278"/>
      <c r="O39" s="1278"/>
      <c r="P39" s="1278"/>
      <c r="Q39" s="1278"/>
      <c r="R39" s="1278"/>
      <c r="S39" s="493"/>
      <c r="T39" s="1278" t="s">
        <v>184</v>
      </c>
      <c r="U39" s="1278"/>
      <c r="V39" s="1278"/>
      <c r="W39" s="1278"/>
      <c r="X39" s="1278"/>
      <c r="Y39" s="1278"/>
      <c r="Z39" s="1278"/>
      <c r="AA39" s="1278"/>
      <c r="AB39" s="1278"/>
      <c r="AC39" s="1278"/>
      <c r="AD39" s="1278"/>
      <c r="AE39" s="1278"/>
      <c r="AF39" s="1278"/>
      <c r="AG39" s="1278"/>
      <c r="AH39" s="1278"/>
      <c r="AI39" s="1278"/>
      <c r="AJ39" s="1278"/>
    </row>
    <row r="41" spans="1:42">
      <c r="C41" s="805"/>
      <c r="D41" s="805"/>
      <c r="E41" s="805"/>
      <c r="F41" s="805"/>
      <c r="G41" s="805"/>
      <c r="H41" s="805"/>
      <c r="I41" s="805"/>
      <c r="J41" s="805"/>
      <c r="K41" s="805"/>
      <c r="L41" s="805"/>
      <c r="M41" s="805"/>
      <c r="N41" s="805"/>
      <c r="O41" s="805"/>
      <c r="P41" s="805"/>
      <c r="Q41" s="805"/>
      <c r="R41" s="805"/>
      <c r="S41" s="805"/>
      <c r="T41" s="805"/>
      <c r="U41" s="805"/>
      <c r="V41" s="805"/>
      <c r="W41" s="805"/>
      <c r="X41" s="805"/>
      <c r="Y41" s="805"/>
      <c r="Z41" s="805"/>
      <c r="AA41" s="805"/>
      <c r="AB41" s="805"/>
      <c r="AC41" s="805"/>
      <c r="AD41" s="805"/>
      <c r="AE41" s="805"/>
      <c r="AF41" s="805"/>
      <c r="AG41" s="805"/>
      <c r="AH41" s="805"/>
      <c r="AI41" s="805"/>
      <c r="AJ41" s="805"/>
    </row>
    <row r="42" spans="1:42">
      <c r="V42" s="507"/>
      <c r="AI42" s="805">
        <f>+C41+E41+G41+I41+K41+M41+O41+Q41+U41+W41+Y41+AA41+AC41+AE41+AG41</f>
        <v>0</v>
      </c>
      <c r="AJ42" s="805">
        <f>+D41+F41+H41+J41+L41+N41+P41+R41+V41+X41+Z41+AB41+AD41+AF41+AH41</f>
        <v>0</v>
      </c>
    </row>
    <row r="43" spans="1:42">
      <c r="C43" s="805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5"/>
      <c r="T43" s="805"/>
      <c r="U43" s="805"/>
      <c r="V43" s="805"/>
      <c r="W43" s="805"/>
      <c r="X43" s="805"/>
      <c r="Y43" s="805"/>
      <c r="Z43" s="805"/>
      <c r="AA43" s="805"/>
      <c r="AB43" s="805"/>
      <c r="AC43" s="805"/>
      <c r="AD43" s="805"/>
      <c r="AE43" s="805"/>
      <c r="AF43" s="805"/>
      <c r="AG43" s="805"/>
      <c r="AH43" s="805"/>
    </row>
    <row r="46" spans="1:42">
      <c r="AG46" s="843"/>
      <c r="AH46" s="842"/>
    </row>
  </sheetData>
  <sheetProtection algorithmName="SHA-512" hashValue="mc07BwEM6RDmXplK8Lw+B3dXhVo1S90dcbBbfCpCKzXoOC7gjG2i7rfEoeXADd241617VgYY3vzhezMI0vl21g==" saltValue="/U4ldtX7U1ryjn6wigC/wQ==" spinCount="100000" sheet="1" objects="1" scenarios="1"/>
  <mergeCells count="22">
    <mergeCell ref="B2:R2"/>
    <mergeCell ref="T2:AJ2"/>
    <mergeCell ref="B4:B5"/>
    <mergeCell ref="C4:D4"/>
    <mergeCell ref="E4:F4"/>
    <mergeCell ref="G4:H4"/>
    <mergeCell ref="I4:J4"/>
    <mergeCell ref="K4:L4"/>
    <mergeCell ref="M4:N4"/>
    <mergeCell ref="O4:P4"/>
    <mergeCell ref="AC4:AD4"/>
    <mergeCell ref="AE4:AF4"/>
    <mergeCell ref="AG4:AH4"/>
    <mergeCell ref="AI4:AJ4"/>
    <mergeCell ref="B39:R39"/>
    <mergeCell ref="T39:AJ39"/>
    <mergeCell ref="Q4:R4"/>
    <mergeCell ref="T4:T5"/>
    <mergeCell ref="U4:V4"/>
    <mergeCell ref="W4:X4"/>
    <mergeCell ref="Y4:Z4"/>
    <mergeCell ref="AA4:AB4"/>
  </mergeCells>
  <conditionalFormatting sqref="C6:D37">
    <cfRule type="cellIs" dxfId="6" priority="3" operator="equal">
      <formula>0</formula>
    </cfRule>
  </conditionalFormatting>
  <conditionalFormatting sqref="U6:AH37">
    <cfRule type="cellIs" dxfId="5" priority="1" operator="equal">
      <formula>0</formula>
    </cfRule>
  </conditionalFormatting>
  <conditionalFormatting sqref="E6:R37">
    <cfRule type="cellIs" dxfId="4" priority="2" operator="equal">
      <formula>0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125" scale="71" fitToWidth="2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B2:R32"/>
  <sheetViews>
    <sheetView workbookViewId="0"/>
  </sheetViews>
  <sheetFormatPr baseColWidth="10" defaultRowHeight="15"/>
  <cols>
    <col min="1" max="1" width="3" customWidth="1"/>
    <col min="2" max="2" width="27.28515625" customWidth="1"/>
    <col min="3" max="3" width="19.140625" customWidth="1"/>
    <col min="4" max="4" width="15.140625" customWidth="1"/>
    <col min="5" max="5" width="12" bestFit="1" customWidth="1"/>
    <col min="8" max="8" width="11.42578125" style="754"/>
  </cols>
  <sheetData>
    <row r="2" spans="2:4" ht="49.5" customHeight="1">
      <c r="B2" s="1282" t="s">
        <v>599</v>
      </c>
      <c r="C2" s="1201"/>
      <c r="D2" s="1201"/>
    </row>
    <row r="3" spans="2:4" ht="26.25" thickBot="1">
      <c r="B3" s="452" t="s">
        <v>497</v>
      </c>
      <c r="C3" s="452" t="s">
        <v>598</v>
      </c>
      <c r="D3" s="452" t="s">
        <v>597</v>
      </c>
    </row>
    <row r="4" spans="2:4" ht="15.75" thickBot="1">
      <c r="B4" s="510" t="s">
        <v>27</v>
      </c>
      <c r="C4" s="851">
        <v>27.942724170000002</v>
      </c>
      <c r="D4" s="849">
        <v>1.2</v>
      </c>
    </row>
    <row r="5" spans="2:4" ht="15.75" thickBot="1">
      <c r="B5" s="501" t="s">
        <v>28</v>
      </c>
      <c r="C5" s="852">
        <v>87.988085299999995</v>
      </c>
      <c r="D5" s="850">
        <v>3.77</v>
      </c>
    </row>
    <row r="6" spans="2:4" ht="15.75" thickBot="1">
      <c r="B6" s="510" t="s">
        <v>29</v>
      </c>
      <c r="C6" s="851">
        <v>6.1438571399999997</v>
      </c>
      <c r="D6" s="849">
        <v>0.26</v>
      </c>
    </row>
    <row r="7" spans="2:4" ht="15.75" thickBot="1">
      <c r="B7" s="501" t="s">
        <v>34</v>
      </c>
      <c r="C7" s="852">
        <v>33.46146615</v>
      </c>
      <c r="D7" s="850">
        <v>1.43</v>
      </c>
    </row>
    <row r="8" spans="2:4" ht="15.75" thickBot="1">
      <c r="B8" s="510" t="s">
        <v>33</v>
      </c>
      <c r="C8" s="851">
        <v>68.325927400000012</v>
      </c>
      <c r="D8" s="849">
        <v>2.93</v>
      </c>
    </row>
    <row r="9" spans="2:4" ht="15.75" thickBot="1">
      <c r="B9" s="501" t="s">
        <v>32</v>
      </c>
      <c r="C9" s="852">
        <v>75.225798249999997</v>
      </c>
      <c r="D9" s="850">
        <v>3.22</v>
      </c>
    </row>
    <row r="10" spans="2:4" ht="15.75" thickBot="1">
      <c r="B10" s="510" t="s">
        <v>37</v>
      </c>
      <c r="C10" s="851">
        <v>55.862812850000005</v>
      </c>
      <c r="D10" s="849">
        <v>2.39</v>
      </c>
    </row>
    <row r="11" spans="2:4" ht="15.75" thickBot="1">
      <c r="B11" s="501" t="s">
        <v>38</v>
      </c>
      <c r="C11" s="852">
        <v>19.536252409999999</v>
      </c>
      <c r="D11" s="850">
        <v>0.84</v>
      </c>
    </row>
    <row r="12" spans="2:4" ht="15.75" thickBot="1">
      <c r="B12" s="510" t="s">
        <v>39</v>
      </c>
      <c r="C12" s="851">
        <v>0.99233199999999999</v>
      </c>
      <c r="D12" s="849">
        <v>0.04</v>
      </c>
    </row>
    <row r="13" spans="2:4" ht="15.75" thickBot="1">
      <c r="B13" s="501" t="s">
        <v>40</v>
      </c>
      <c r="C13" s="852">
        <v>48.667078979999999</v>
      </c>
      <c r="D13" s="850">
        <v>2.09</v>
      </c>
    </row>
    <row r="14" spans="2:4" ht="15.75" thickBot="1">
      <c r="B14" s="510" t="s">
        <v>41</v>
      </c>
      <c r="C14" s="851">
        <v>40.524143430000002</v>
      </c>
      <c r="D14" s="849">
        <v>1.74</v>
      </c>
    </row>
    <row r="15" spans="2:4" ht="15.75" thickBot="1">
      <c r="B15" s="501" t="s">
        <v>42</v>
      </c>
      <c r="C15" s="852">
        <v>48.945802149999999</v>
      </c>
      <c r="D15" s="850">
        <v>2.1</v>
      </c>
    </row>
    <row r="16" spans="2:4" ht="15.75" thickBot="1">
      <c r="B16" s="510" t="s">
        <v>43</v>
      </c>
      <c r="C16" s="851">
        <v>20.354809600000003</v>
      </c>
      <c r="D16" s="849">
        <v>0.87</v>
      </c>
    </row>
    <row r="17" spans="2:18" ht="15.75" thickBot="1">
      <c r="B17" s="501" t="s">
        <v>44</v>
      </c>
      <c r="C17" s="852">
        <v>27.47225293</v>
      </c>
      <c r="D17" s="850">
        <v>1.18</v>
      </c>
    </row>
    <row r="18" spans="2:18" ht="15.75" thickBot="1">
      <c r="B18" s="510" t="s">
        <v>45</v>
      </c>
      <c r="C18" s="851">
        <v>21.24507693</v>
      </c>
      <c r="D18" s="849">
        <v>0.91</v>
      </c>
    </row>
    <row r="19" spans="2:18" ht="15.75" thickBot="1">
      <c r="B19" s="501" t="s">
        <v>47</v>
      </c>
      <c r="C19" s="852">
        <v>2.1810082200000003</v>
      </c>
      <c r="D19" s="850">
        <v>0.09</v>
      </c>
    </row>
    <row r="20" spans="2:18" ht="15.75" thickBot="1">
      <c r="B20" s="510" t="s">
        <v>48</v>
      </c>
      <c r="C20" s="851">
        <v>0</v>
      </c>
      <c r="D20" s="849">
        <v>0</v>
      </c>
    </row>
    <row r="21" spans="2:18" ht="15.75" thickBot="1">
      <c r="B21" s="501" t="s">
        <v>49</v>
      </c>
      <c r="C21" s="852">
        <v>0</v>
      </c>
      <c r="D21" s="850">
        <v>0</v>
      </c>
    </row>
    <row r="22" spans="2:18" ht="15.75" thickBot="1">
      <c r="B22" s="510" t="s">
        <v>50</v>
      </c>
      <c r="C22" s="851">
        <v>7.5667869999999997</v>
      </c>
      <c r="D22" s="849">
        <v>0.32</v>
      </c>
    </row>
    <row r="23" spans="2:18" ht="15.75" thickBot="1">
      <c r="B23" s="501" t="s">
        <v>51</v>
      </c>
      <c r="C23" s="852">
        <v>16.048164</v>
      </c>
      <c r="D23" s="850">
        <v>0.69</v>
      </c>
    </row>
    <row r="24" spans="2:18" ht="15.75" thickBot="1">
      <c r="B24" s="510" t="s">
        <v>192</v>
      </c>
      <c r="C24" s="851">
        <v>40.466978920000003</v>
      </c>
      <c r="D24" s="849">
        <v>1.73</v>
      </c>
    </row>
    <row r="25" spans="2:18" ht="15.75" thickBot="1">
      <c r="B25" s="501" t="s">
        <v>54</v>
      </c>
      <c r="C25" s="852">
        <v>104.14744001000001</v>
      </c>
      <c r="D25" s="850">
        <v>4.46</v>
      </c>
    </row>
    <row r="26" spans="2:18" ht="15.75" thickBot="1">
      <c r="B26" s="510" t="s">
        <v>55</v>
      </c>
      <c r="C26" s="851">
        <v>5.0904953099999997</v>
      </c>
      <c r="D26" s="849">
        <v>0.22</v>
      </c>
    </row>
    <row r="27" spans="2:18" ht="15.75" thickBot="1">
      <c r="B27" s="501" t="s">
        <v>595</v>
      </c>
      <c r="C27" s="852">
        <v>69.342069609999996</v>
      </c>
      <c r="D27" s="850">
        <v>2.97</v>
      </c>
    </row>
    <row r="28" spans="2:18" ht="15.75" thickBot="1">
      <c r="B28" s="510" t="s">
        <v>57</v>
      </c>
      <c r="C28" s="851">
        <v>1.0091478599999999</v>
      </c>
      <c r="D28" s="849">
        <v>0.04</v>
      </c>
    </row>
    <row r="29" spans="2:18" ht="15.75" thickBot="1">
      <c r="B29" s="501" t="s">
        <v>58</v>
      </c>
      <c r="C29" s="852">
        <v>25.379384479999999</v>
      </c>
      <c r="D29" s="850">
        <v>1.0900000000000001</v>
      </c>
    </row>
    <row r="30" spans="2:18" ht="15.75" thickBot="1">
      <c r="B30" s="465" t="s">
        <v>193</v>
      </c>
      <c r="C30" s="853">
        <v>853.91989509000007</v>
      </c>
      <c r="D30" s="832">
        <v>36.6</v>
      </c>
    </row>
    <row r="31" spans="2:18" ht="12.75" customHeight="1" thickBot="1">
      <c r="B31" s="1381" t="s">
        <v>184</v>
      </c>
      <c r="C31" s="1381"/>
      <c r="D31" s="1381"/>
      <c r="E31" s="1381"/>
      <c r="F31" s="1381"/>
      <c r="G31" s="1381"/>
      <c r="H31" s="1381"/>
      <c r="I31" s="1381"/>
      <c r="J31" s="1381"/>
      <c r="K31" s="1381"/>
      <c r="L31" s="1381"/>
      <c r="M31" s="1381"/>
      <c r="N31" s="1381"/>
      <c r="O31" s="1381"/>
      <c r="P31" s="1381"/>
      <c r="Q31" s="1381"/>
      <c r="R31" s="1381"/>
    </row>
    <row r="32" spans="2:18" ht="11.25" customHeight="1">
      <c r="B32" s="1281" t="s">
        <v>596</v>
      </c>
      <c r="C32" s="1281"/>
      <c r="D32" s="1281"/>
    </row>
  </sheetData>
  <sheetProtection algorithmName="SHA-512" hashValue="KoowR0YFz9TDLlThBILMS8odnac06rhENDCZYBOjhvPAyuDXo5mhmpmcuVG2rQKxyaXpTYkDMh6OFFcuhW3TXw==" saltValue="SEr4GuOqGC+ratBVct4+eQ==" spinCount="100000" sheet="1" objects="1" scenarios="1"/>
  <mergeCells count="2">
    <mergeCell ref="B32:D32"/>
    <mergeCell ref="B2:D2"/>
  </mergeCells>
  <hyperlinks>
    <hyperlink ref="B4" r:id="rId1" display="http://172.29.150.212/U031/Registro/AnexosFirmadosU031EstatalDet.php?AnioFis=2014&amp;EdoCve=01"/>
    <hyperlink ref="B5" r:id="rId2" display="http://172.29.150.212/U031/Registro/AnexosFirmadosU031EstatalDet.php?AnioFis=2014&amp;EdoCve=02"/>
    <hyperlink ref="B6" r:id="rId3" display="http://172.29.150.212/U031/Registro/AnexosFirmadosU031EstatalDet.php?AnioFis=2014&amp;EdoCve=03"/>
    <hyperlink ref="B7" r:id="rId4" display="http://172.29.150.212/U031/Registro/AnexosFirmadosU031EstatalDet.php?AnioFis=2014&amp;EdoCve=06"/>
    <hyperlink ref="B9" r:id="rId5" display="http://172.29.150.212/U031/Registro/AnexosFirmadosU031EstatalDet.php?AnioFis=2014&amp;EdoCve=08"/>
    <hyperlink ref="B10" r:id="rId6" display="http://172.29.150.212/U031/Registro/AnexosFirmadosU031EstatalDet.php?AnioFis=2014&amp;EdoCve=11"/>
    <hyperlink ref="B11" r:id="rId7" display="http://172.29.150.212/U031/Registro/AnexosFirmadosU031EstatalDet.php?AnioFis=2014&amp;EdoCve=12"/>
    <hyperlink ref="B12" r:id="rId8" display="http://172.29.150.212/U031/Registro/AnexosFirmadosU031EstatalDet.php?AnioFis=2014&amp;EdoCve=13"/>
    <hyperlink ref="B13" r:id="rId9" display="http://172.29.150.212/U031/Registro/AnexosFirmadosU031EstatalDet.php?AnioFis=2014&amp;EdoCve=14"/>
    <hyperlink ref="B14" r:id="rId10" display="http://172.29.150.212/U031/Registro/AnexosFirmadosU031EstatalDet.php?AnioFis=2014&amp;EdoCve=15"/>
    <hyperlink ref="B15" r:id="rId11" display="http://172.29.150.212/U031/Registro/AnexosFirmadosU031EstatalDet.php?AnioFis=2014&amp;EdoCve=16"/>
    <hyperlink ref="B16" r:id="rId12" display="http://172.29.150.212/U031/Registro/AnexosFirmadosU031EstatalDet.php?AnioFis=2014&amp;EdoCve=17"/>
    <hyperlink ref="B18" r:id="rId13" display="http://172.29.150.212/U031/Registro/AnexosFirmadosU031EstatalDet.php?AnioFis=2014&amp;EdoCve=19"/>
    <hyperlink ref="B19" r:id="rId14" display="http://172.29.150.212/U031/Registro/AnexosFirmadosU031EstatalDet.php?AnioFis=2014&amp;EdoCve=21"/>
    <hyperlink ref="B20" r:id="rId15" display="http://172.29.150.212/U031/Registro/AnexosFirmadosU031EstatalDet.php?AnioFis=2014&amp;EdoCve=22"/>
    <hyperlink ref="B21" r:id="rId16" display="http://172.29.150.212/U031/Registro/AnexosFirmadosU031EstatalDet.php?AnioFis=2014&amp;EdoCve=23"/>
    <hyperlink ref="B24" r:id="rId17" display="http://172.29.150.212/U031/Registro/AnexosFirmadosU031EstatalDet.php?AnioFis=2014&amp;EdoCve=26"/>
    <hyperlink ref="B25" r:id="rId18" display="http://172.29.150.212/U031/Registro/AnexosFirmadosU031EstatalDet.php?AnioFis=2014&amp;EdoCve=28"/>
    <hyperlink ref="B26" r:id="rId19" display="http://172.29.150.212/U031/Registro/AnexosFirmadosU031EstatalDet.php?AnioFis=2014&amp;EdoCve=29"/>
    <hyperlink ref="B27" r:id="rId20" display="http://172.29.150.212/U031/Registro/AnexosFirmadosU031EstatalDet.php?AnioFis=2014&amp;EdoCve=30"/>
    <hyperlink ref="B29" r:id="rId21" display="http://172.29.150.212/U031/Registro/AnexosFirmadosU031EstatalDet.php?AnioFis=2014&amp;EdoCve=32"/>
  </hyperlinks>
  <pageMargins left="0.7" right="0.7" top="0.75" bottom="0.75" header="0.3" footer="0.3"/>
  <pageSetup paperSize="125" orientation="portrait" r:id="rId2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A1:Q46"/>
  <sheetViews>
    <sheetView showZeros="0" zoomScale="85" zoomScaleNormal="85" workbookViewId="0"/>
  </sheetViews>
  <sheetFormatPr baseColWidth="10" defaultRowHeight="12.75"/>
  <cols>
    <col min="1" max="1" width="2.7109375" style="23" customWidth="1"/>
    <col min="2" max="2" width="26.7109375" style="23" customWidth="1"/>
    <col min="3" max="3" width="9.7109375" style="23" customWidth="1"/>
    <col min="4" max="4" width="8.7109375" style="23" customWidth="1"/>
    <col min="5" max="5" width="10.7109375" style="23" customWidth="1"/>
    <col min="6" max="7" width="11.7109375" style="23" bestFit="1" customWidth="1"/>
    <col min="8" max="8" width="7" style="23" bestFit="1" customWidth="1"/>
    <col min="9" max="9" width="11.7109375" style="23" bestFit="1" customWidth="1"/>
    <col min="10" max="10" width="8.7109375" style="23" customWidth="1"/>
    <col min="11" max="11" width="11.7109375" style="23" bestFit="1" customWidth="1"/>
    <col min="12" max="12" width="8.7109375" style="23" customWidth="1"/>
    <col min="13" max="13" width="10.5703125" style="23" bestFit="1" customWidth="1"/>
    <col min="14" max="14" width="8.7109375" style="23" customWidth="1"/>
    <col min="15" max="15" width="10.5703125" style="23" bestFit="1" customWidth="1"/>
    <col min="16" max="16" width="2.7109375" style="23" customWidth="1"/>
    <col min="17" max="16384" width="11.42578125" style="23"/>
  </cols>
  <sheetData>
    <row r="1" spans="1:17" s="22" customFormat="1" ht="16.5" thickBot="1">
      <c r="A1" s="508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7" s="509" customFormat="1" ht="33" customHeight="1" thickBot="1">
      <c r="B2" s="1117" t="s">
        <v>591</v>
      </c>
      <c r="C2" s="1118"/>
      <c r="D2" s="1118"/>
      <c r="E2" s="1118"/>
      <c r="F2" s="1118"/>
      <c r="G2" s="1118"/>
      <c r="H2" s="1118"/>
      <c r="I2" s="1118"/>
      <c r="J2" s="1118"/>
      <c r="K2" s="1118"/>
      <c r="L2" s="1118"/>
      <c r="M2" s="1118"/>
      <c r="N2" s="1118"/>
      <c r="O2" s="1119"/>
    </row>
    <row r="3" spans="1:17" ht="18" customHeight="1" thickBot="1">
      <c r="B3" s="1264" t="s">
        <v>24</v>
      </c>
      <c r="C3" s="1265" t="s">
        <v>191</v>
      </c>
      <c r="D3" s="1266"/>
      <c r="E3" s="1267"/>
      <c r="F3" s="1265" t="s">
        <v>304</v>
      </c>
      <c r="G3" s="1267"/>
      <c r="H3" s="1265" t="s">
        <v>305</v>
      </c>
      <c r="I3" s="1266"/>
      <c r="J3" s="1266"/>
      <c r="K3" s="1266"/>
      <c r="L3" s="1266"/>
      <c r="M3" s="1266"/>
      <c r="N3" s="1266"/>
      <c r="O3" s="1267"/>
    </row>
    <row r="4" spans="1:17" ht="18" customHeight="1" thickBot="1">
      <c r="B4" s="1264"/>
      <c r="C4" s="1264" t="s">
        <v>4</v>
      </c>
      <c r="D4" s="1264" t="s">
        <v>306</v>
      </c>
      <c r="E4" s="1264" t="s">
        <v>185</v>
      </c>
      <c r="F4" s="1264" t="s">
        <v>307</v>
      </c>
      <c r="G4" s="1264" t="s">
        <v>308</v>
      </c>
      <c r="H4" s="1265" t="s">
        <v>292</v>
      </c>
      <c r="I4" s="1267"/>
      <c r="J4" s="1265" t="s">
        <v>309</v>
      </c>
      <c r="K4" s="1267"/>
      <c r="L4" s="1265" t="s">
        <v>310</v>
      </c>
      <c r="M4" s="1267"/>
      <c r="N4" s="1265" t="s">
        <v>311</v>
      </c>
      <c r="O4" s="1267"/>
    </row>
    <row r="5" spans="1:17" ht="27.75" customHeight="1" thickBot="1">
      <c r="B5" s="1264"/>
      <c r="C5" s="1264"/>
      <c r="D5" s="1264"/>
      <c r="E5" s="1264"/>
      <c r="F5" s="1264"/>
      <c r="G5" s="1264"/>
      <c r="H5" s="459" t="s">
        <v>202</v>
      </c>
      <c r="I5" s="459" t="s">
        <v>312</v>
      </c>
      <c r="J5" s="459" t="s">
        <v>202</v>
      </c>
      <c r="K5" s="459" t="s">
        <v>312</v>
      </c>
      <c r="L5" s="459" t="s">
        <v>202</v>
      </c>
      <c r="M5" s="459" t="s">
        <v>312</v>
      </c>
      <c r="N5" s="459" t="s">
        <v>202</v>
      </c>
      <c r="O5" s="459" t="s">
        <v>312</v>
      </c>
    </row>
    <row r="6" spans="1:17" ht="18" customHeight="1" thickBot="1">
      <c r="B6" s="510" t="s">
        <v>27</v>
      </c>
      <c r="C6" s="511">
        <v>53</v>
      </c>
      <c r="D6" s="511">
        <v>6</v>
      </c>
      <c r="E6" s="511">
        <v>47</v>
      </c>
      <c r="F6" s="511">
        <v>336.78</v>
      </c>
      <c r="G6" s="511">
        <v>143.77000000000001</v>
      </c>
      <c r="H6" s="511">
        <v>12</v>
      </c>
      <c r="I6" s="511">
        <v>10.039999999999999</v>
      </c>
      <c r="J6" s="511">
        <v>30</v>
      </c>
      <c r="K6" s="511">
        <v>97.33</v>
      </c>
      <c r="L6" s="511">
        <v>5</v>
      </c>
      <c r="M6" s="511">
        <v>36.4</v>
      </c>
      <c r="N6" s="511">
        <v>0</v>
      </c>
      <c r="O6" s="511">
        <v>0</v>
      </c>
      <c r="Q6" s="134"/>
    </row>
    <row r="7" spans="1:17" ht="18" customHeight="1" thickBot="1">
      <c r="B7" s="501" t="s">
        <v>28</v>
      </c>
      <c r="C7" s="512">
        <v>62</v>
      </c>
      <c r="D7" s="512">
        <v>0</v>
      </c>
      <c r="E7" s="512">
        <v>62</v>
      </c>
      <c r="F7" s="512">
        <v>496.16800000000001</v>
      </c>
      <c r="G7" s="512">
        <v>491.46999999999997</v>
      </c>
      <c r="H7" s="512">
        <v>26</v>
      </c>
      <c r="I7" s="512">
        <v>267.52</v>
      </c>
      <c r="J7" s="512">
        <v>36</v>
      </c>
      <c r="K7" s="512">
        <v>223.95</v>
      </c>
      <c r="L7" s="512">
        <v>0</v>
      </c>
      <c r="M7" s="512">
        <v>0</v>
      </c>
      <c r="N7" s="512">
        <v>0</v>
      </c>
      <c r="O7" s="512">
        <v>0</v>
      </c>
    </row>
    <row r="8" spans="1:17" ht="18" customHeight="1" thickBot="1">
      <c r="B8" s="510" t="s">
        <v>29</v>
      </c>
      <c r="C8" s="511">
        <v>27</v>
      </c>
      <c r="D8" s="511">
        <v>1</v>
      </c>
      <c r="E8" s="511">
        <v>26</v>
      </c>
      <c r="F8" s="511">
        <v>4961.8500000000004</v>
      </c>
      <c r="G8" s="511">
        <v>4961.8500000000004</v>
      </c>
      <c r="H8" s="511">
        <v>16</v>
      </c>
      <c r="I8" s="511">
        <v>4640.43</v>
      </c>
      <c r="J8" s="511">
        <v>10</v>
      </c>
      <c r="K8" s="511">
        <v>321.42</v>
      </c>
      <c r="L8" s="511">
        <v>0</v>
      </c>
      <c r="M8" s="511">
        <v>0</v>
      </c>
      <c r="N8" s="511">
        <v>0</v>
      </c>
      <c r="O8" s="511">
        <v>0</v>
      </c>
    </row>
    <row r="9" spans="1:17" ht="18" customHeight="1" thickBot="1">
      <c r="B9" s="501" t="s">
        <v>30</v>
      </c>
      <c r="C9" s="512">
        <v>130</v>
      </c>
      <c r="D9" s="512">
        <v>1</v>
      </c>
      <c r="E9" s="512">
        <v>129</v>
      </c>
      <c r="F9" s="512">
        <v>1934.1340987654319</v>
      </c>
      <c r="G9" s="512">
        <v>1919.654</v>
      </c>
      <c r="H9" s="512">
        <v>37</v>
      </c>
      <c r="I9" s="512">
        <v>908.41</v>
      </c>
      <c r="J9" s="512">
        <v>91</v>
      </c>
      <c r="K9" s="512">
        <v>1010.61</v>
      </c>
      <c r="L9" s="512">
        <v>1</v>
      </c>
      <c r="M9" s="512">
        <v>0.63400000000000001</v>
      </c>
      <c r="N9" s="512">
        <v>0</v>
      </c>
      <c r="O9" s="512">
        <v>0</v>
      </c>
    </row>
    <row r="10" spans="1:17" ht="18" customHeight="1" thickBot="1">
      <c r="B10" s="510" t="s">
        <v>31</v>
      </c>
      <c r="C10" s="511">
        <v>97</v>
      </c>
      <c r="D10" s="511">
        <v>6</v>
      </c>
      <c r="E10" s="511">
        <v>91</v>
      </c>
      <c r="F10" s="511">
        <v>8355.9745153240765</v>
      </c>
      <c r="G10" s="511">
        <v>6420.467592592594</v>
      </c>
      <c r="H10" s="511">
        <v>17</v>
      </c>
      <c r="I10" s="511">
        <v>2410.067592592593</v>
      </c>
      <c r="J10" s="511">
        <v>73</v>
      </c>
      <c r="K10" s="511">
        <v>4008.84</v>
      </c>
      <c r="L10" s="511">
        <v>1</v>
      </c>
      <c r="M10" s="511">
        <v>1.56</v>
      </c>
      <c r="N10" s="511">
        <v>0</v>
      </c>
      <c r="O10" s="511">
        <v>0</v>
      </c>
      <c r="P10" s="33"/>
    </row>
    <row r="11" spans="1:17" ht="18" customHeight="1" thickBot="1">
      <c r="B11" s="501" t="s">
        <v>32</v>
      </c>
      <c r="C11" s="512">
        <v>16</v>
      </c>
      <c r="D11" s="512">
        <v>1</v>
      </c>
      <c r="E11" s="512">
        <v>15</v>
      </c>
      <c r="F11" s="512">
        <v>654.99</v>
      </c>
      <c r="G11" s="512">
        <v>282.77999999999997</v>
      </c>
      <c r="H11" s="512">
        <v>6</v>
      </c>
      <c r="I11" s="512">
        <v>41</v>
      </c>
      <c r="J11" s="512">
        <v>9</v>
      </c>
      <c r="K11" s="512">
        <v>241.78</v>
      </c>
      <c r="L11" s="512">
        <v>0</v>
      </c>
      <c r="M11" s="512">
        <v>0</v>
      </c>
      <c r="N11" s="512">
        <v>0</v>
      </c>
      <c r="O11" s="512">
        <v>0</v>
      </c>
    </row>
    <row r="12" spans="1:17" ht="18" customHeight="1" thickBot="1">
      <c r="B12" s="510" t="s">
        <v>33</v>
      </c>
      <c r="C12" s="511">
        <v>59</v>
      </c>
      <c r="D12" s="511">
        <v>0</v>
      </c>
      <c r="E12" s="511">
        <v>59</v>
      </c>
      <c r="F12" s="511">
        <v>756</v>
      </c>
      <c r="G12" s="511">
        <v>517.54999999999995</v>
      </c>
      <c r="H12" s="511">
        <v>24</v>
      </c>
      <c r="I12" s="511">
        <v>68.319999999999993</v>
      </c>
      <c r="J12" s="511">
        <v>33</v>
      </c>
      <c r="K12" s="511">
        <v>441.39</v>
      </c>
      <c r="L12" s="511">
        <v>2</v>
      </c>
      <c r="M12" s="511">
        <v>7.84</v>
      </c>
      <c r="N12" s="511">
        <v>0</v>
      </c>
      <c r="O12" s="511">
        <v>0</v>
      </c>
    </row>
    <row r="13" spans="1:17" ht="18" customHeight="1" thickBot="1">
      <c r="B13" s="501" t="s">
        <v>34</v>
      </c>
      <c r="C13" s="512">
        <v>8</v>
      </c>
      <c r="D13" s="512">
        <v>1</v>
      </c>
      <c r="E13" s="512">
        <v>7</v>
      </c>
      <c r="F13" s="512">
        <v>435</v>
      </c>
      <c r="G13" s="512">
        <v>308.5</v>
      </c>
      <c r="H13" s="512">
        <v>4</v>
      </c>
      <c r="I13" s="512">
        <v>305</v>
      </c>
      <c r="J13" s="512">
        <v>3</v>
      </c>
      <c r="K13" s="512">
        <v>3.5</v>
      </c>
      <c r="L13" s="512">
        <v>0</v>
      </c>
      <c r="M13" s="512">
        <v>0</v>
      </c>
      <c r="N13" s="512">
        <v>0</v>
      </c>
      <c r="O13" s="512">
        <v>0</v>
      </c>
    </row>
    <row r="14" spans="1:17" ht="18" customHeight="1" thickBot="1">
      <c r="B14" s="510" t="s">
        <v>35</v>
      </c>
      <c r="C14" s="511">
        <v>7</v>
      </c>
      <c r="D14" s="511">
        <v>0</v>
      </c>
      <c r="E14" s="511">
        <v>7</v>
      </c>
      <c r="F14" s="511">
        <v>7.577</v>
      </c>
      <c r="G14" s="511">
        <v>4.7</v>
      </c>
      <c r="H14" s="511">
        <v>2</v>
      </c>
      <c r="I14" s="511">
        <v>0.15</v>
      </c>
      <c r="J14" s="511">
        <v>3</v>
      </c>
      <c r="K14" s="511">
        <v>0.88</v>
      </c>
      <c r="L14" s="511">
        <v>2</v>
      </c>
      <c r="M14" s="511">
        <v>3.67</v>
      </c>
      <c r="N14" s="511">
        <v>0</v>
      </c>
      <c r="O14" s="511">
        <v>0</v>
      </c>
    </row>
    <row r="15" spans="1:17" ht="18" customHeight="1" thickBot="1">
      <c r="B15" s="501" t="s">
        <v>36</v>
      </c>
      <c r="C15" s="512">
        <v>45</v>
      </c>
      <c r="D15" s="512">
        <v>2</v>
      </c>
      <c r="E15" s="512">
        <v>43</v>
      </c>
      <c r="F15" s="512">
        <v>1079.92</v>
      </c>
      <c r="G15" s="512">
        <v>623.26999999999987</v>
      </c>
      <c r="H15" s="512">
        <v>6</v>
      </c>
      <c r="I15" s="512">
        <v>121.57</v>
      </c>
      <c r="J15" s="512">
        <v>32</v>
      </c>
      <c r="K15" s="512">
        <v>489.03</v>
      </c>
      <c r="L15" s="512">
        <v>5</v>
      </c>
      <c r="M15" s="512">
        <v>12.67</v>
      </c>
      <c r="N15" s="512">
        <v>0</v>
      </c>
      <c r="O15" s="512">
        <v>0</v>
      </c>
    </row>
    <row r="16" spans="1:17" ht="18" customHeight="1" thickBot="1">
      <c r="B16" s="510" t="s">
        <v>37</v>
      </c>
      <c r="C16" s="511">
        <v>89</v>
      </c>
      <c r="D16" s="511">
        <v>0</v>
      </c>
      <c r="E16" s="511">
        <v>89</v>
      </c>
      <c r="F16" s="511">
        <v>702.66</v>
      </c>
      <c r="G16" s="511">
        <v>556.38</v>
      </c>
      <c r="H16" s="511">
        <v>22</v>
      </c>
      <c r="I16" s="511">
        <v>57.2</v>
      </c>
      <c r="J16" s="511">
        <v>63</v>
      </c>
      <c r="K16" s="511">
        <v>450.11</v>
      </c>
      <c r="L16" s="511">
        <v>3</v>
      </c>
      <c r="M16" s="511">
        <v>10.71</v>
      </c>
      <c r="N16" s="511">
        <v>1</v>
      </c>
      <c r="O16" s="511">
        <v>38.36</v>
      </c>
    </row>
    <row r="17" spans="2:15" ht="18" customHeight="1" thickBot="1">
      <c r="B17" s="501" t="s">
        <v>38</v>
      </c>
      <c r="C17" s="512">
        <v>8</v>
      </c>
      <c r="D17" s="512">
        <v>1</v>
      </c>
      <c r="E17" s="512">
        <v>7</v>
      </c>
      <c r="F17" s="512">
        <v>29.65</v>
      </c>
      <c r="G17" s="512">
        <v>19.09</v>
      </c>
      <c r="H17" s="512">
        <v>0</v>
      </c>
      <c r="I17" s="512">
        <v>0</v>
      </c>
      <c r="J17" s="512">
        <v>7</v>
      </c>
      <c r="K17" s="512">
        <v>19.09</v>
      </c>
      <c r="L17" s="512">
        <v>0</v>
      </c>
      <c r="M17" s="512">
        <v>0</v>
      </c>
      <c r="N17" s="512">
        <v>0</v>
      </c>
      <c r="O17" s="512">
        <v>0</v>
      </c>
    </row>
    <row r="18" spans="2:15" ht="18" customHeight="1" thickBot="1">
      <c r="B18" s="510" t="s">
        <v>39</v>
      </c>
      <c r="C18" s="511">
        <v>46</v>
      </c>
      <c r="D18" s="511">
        <v>0</v>
      </c>
      <c r="E18" s="511">
        <v>46</v>
      </c>
      <c r="F18" s="511">
        <v>1841.12</v>
      </c>
      <c r="G18" s="511">
        <v>1376.98</v>
      </c>
      <c r="H18" s="511">
        <v>4</v>
      </c>
      <c r="I18" s="511">
        <v>11.22</v>
      </c>
      <c r="J18" s="511">
        <v>36</v>
      </c>
      <c r="K18" s="511">
        <v>1048.52</v>
      </c>
      <c r="L18" s="511">
        <v>6</v>
      </c>
      <c r="M18" s="511">
        <v>317.24</v>
      </c>
      <c r="N18" s="511">
        <v>0</v>
      </c>
      <c r="O18" s="511">
        <v>0</v>
      </c>
    </row>
    <row r="19" spans="2:15" ht="18" customHeight="1" thickBot="1">
      <c r="B19" s="501" t="s">
        <v>40</v>
      </c>
      <c r="C19" s="512">
        <v>71</v>
      </c>
      <c r="D19" s="512">
        <v>0</v>
      </c>
      <c r="E19" s="512">
        <v>71</v>
      </c>
      <c r="F19" s="512">
        <v>1542.7933634259259</v>
      </c>
      <c r="G19" s="512">
        <v>1542.8</v>
      </c>
      <c r="H19" s="512">
        <v>14</v>
      </c>
      <c r="I19" s="512">
        <v>11.42</v>
      </c>
      <c r="J19" s="512">
        <v>18</v>
      </c>
      <c r="K19" s="512">
        <v>94.43</v>
      </c>
      <c r="L19" s="512">
        <v>0</v>
      </c>
      <c r="M19" s="512">
        <v>0</v>
      </c>
      <c r="N19" s="512">
        <v>39</v>
      </c>
      <c r="O19" s="512">
        <v>1436.95</v>
      </c>
    </row>
    <row r="20" spans="2:15" ht="18" customHeight="1" thickBot="1">
      <c r="B20" s="510" t="s">
        <v>41</v>
      </c>
      <c r="C20" s="511">
        <v>226</v>
      </c>
      <c r="D20" s="511">
        <v>0</v>
      </c>
      <c r="E20" s="511">
        <v>226</v>
      </c>
      <c r="F20" s="511">
        <v>2787.0484502370418</v>
      </c>
      <c r="G20" s="511">
        <v>1943.0799999999997</v>
      </c>
      <c r="H20" s="511">
        <v>99</v>
      </c>
      <c r="I20" s="511">
        <v>114.59</v>
      </c>
      <c r="J20" s="511">
        <v>115</v>
      </c>
      <c r="K20" s="511">
        <v>1748.86</v>
      </c>
      <c r="L20" s="511">
        <v>9</v>
      </c>
      <c r="M20" s="511">
        <v>79.069999999999993</v>
      </c>
      <c r="N20" s="511">
        <v>3</v>
      </c>
      <c r="O20" s="511">
        <v>0.56000000000000005</v>
      </c>
    </row>
    <row r="21" spans="2:15" ht="18" customHeight="1" thickBot="1">
      <c r="B21" s="501" t="s">
        <v>42</v>
      </c>
      <c r="C21" s="512">
        <v>85</v>
      </c>
      <c r="D21" s="512">
        <v>2</v>
      </c>
      <c r="E21" s="512">
        <v>83</v>
      </c>
      <c r="F21" s="512">
        <v>8332.76</v>
      </c>
      <c r="G21" s="512">
        <v>7152.16</v>
      </c>
      <c r="H21" s="512">
        <v>24</v>
      </c>
      <c r="I21" s="512">
        <v>2227.4499999999998</v>
      </c>
      <c r="J21" s="512">
        <v>34</v>
      </c>
      <c r="K21" s="512">
        <v>934.43</v>
      </c>
      <c r="L21" s="512">
        <v>1</v>
      </c>
      <c r="M21" s="512">
        <v>2.5</v>
      </c>
      <c r="N21" s="512">
        <v>24</v>
      </c>
      <c r="O21" s="512">
        <v>3987.78</v>
      </c>
    </row>
    <row r="22" spans="2:15" ht="18" customHeight="1" thickBot="1">
      <c r="B22" s="510" t="s">
        <v>43</v>
      </c>
      <c r="C22" s="511">
        <v>102</v>
      </c>
      <c r="D22" s="511">
        <v>5</v>
      </c>
      <c r="E22" s="511">
        <v>97</v>
      </c>
      <c r="F22" s="511">
        <v>2127.1</v>
      </c>
      <c r="G22" s="511">
        <v>2094.1799999999998</v>
      </c>
      <c r="H22" s="511">
        <v>4</v>
      </c>
      <c r="I22" s="511">
        <v>221.85</v>
      </c>
      <c r="J22" s="511">
        <v>21</v>
      </c>
      <c r="K22" s="511">
        <v>1212.79</v>
      </c>
      <c r="L22" s="511">
        <v>0</v>
      </c>
      <c r="M22" s="511">
        <v>0</v>
      </c>
      <c r="N22" s="511">
        <v>72</v>
      </c>
      <c r="O22" s="511">
        <v>659.54</v>
      </c>
    </row>
    <row r="23" spans="2:15" ht="18" customHeight="1" thickBot="1">
      <c r="B23" s="501" t="s">
        <v>44</v>
      </c>
      <c r="C23" s="512">
        <v>6</v>
      </c>
      <c r="D23" s="512">
        <v>0</v>
      </c>
      <c r="E23" s="512">
        <v>6</v>
      </c>
      <c r="F23" s="512">
        <v>163.93</v>
      </c>
      <c r="G23" s="512">
        <v>163.93</v>
      </c>
      <c r="H23" s="512">
        <v>2</v>
      </c>
      <c r="I23" s="512">
        <v>155.58000000000001</v>
      </c>
      <c r="J23" s="512">
        <v>4</v>
      </c>
      <c r="K23" s="512">
        <v>8.35</v>
      </c>
      <c r="L23" s="512">
        <v>0</v>
      </c>
      <c r="M23" s="512">
        <v>0</v>
      </c>
      <c r="N23" s="512">
        <v>0</v>
      </c>
      <c r="O23" s="512">
        <v>0</v>
      </c>
    </row>
    <row r="24" spans="2:15" ht="18" customHeight="1" thickBot="1">
      <c r="B24" s="510" t="s">
        <v>45</v>
      </c>
      <c r="C24" s="511">
        <v>181</v>
      </c>
      <c r="D24" s="511">
        <v>0</v>
      </c>
      <c r="E24" s="511">
        <v>181</v>
      </c>
      <c r="F24" s="511">
        <v>4048.14</v>
      </c>
      <c r="G24" s="511">
        <v>2918.8399999999997</v>
      </c>
      <c r="H24" s="511">
        <v>93</v>
      </c>
      <c r="I24" s="511">
        <v>613.83000000000004</v>
      </c>
      <c r="J24" s="511">
        <v>77</v>
      </c>
      <c r="K24" s="511">
        <v>2298.35</v>
      </c>
      <c r="L24" s="511">
        <v>9</v>
      </c>
      <c r="M24" s="511">
        <v>6.66</v>
      </c>
      <c r="N24" s="511">
        <v>2</v>
      </c>
      <c r="O24" s="511">
        <v>0</v>
      </c>
    </row>
    <row r="25" spans="2:15" ht="18" customHeight="1" thickBot="1">
      <c r="B25" s="501" t="s">
        <v>46</v>
      </c>
      <c r="C25" s="512">
        <v>18</v>
      </c>
      <c r="D25" s="512">
        <v>0</v>
      </c>
      <c r="E25" s="512">
        <v>18</v>
      </c>
      <c r="F25" s="512">
        <v>2773.7736203703707</v>
      </c>
      <c r="G25" s="512">
        <v>2454.27</v>
      </c>
      <c r="H25" s="512">
        <v>10</v>
      </c>
      <c r="I25" s="512">
        <v>618.61</v>
      </c>
      <c r="J25" s="512">
        <v>8</v>
      </c>
      <c r="K25" s="512">
        <v>1835.66</v>
      </c>
      <c r="L25" s="512">
        <v>0</v>
      </c>
      <c r="M25" s="512">
        <v>0</v>
      </c>
      <c r="N25" s="512">
        <v>0</v>
      </c>
      <c r="O25" s="512">
        <v>0</v>
      </c>
    </row>
    <row r="26" spans="2:15" ht="18" customHeight="1" thickBot="1">
      <c r="B26" s="510" t="s">
        <v>47</v>
      </c>
      <c r="C26" s="511">
        <v>206</v>
      </c>
      <c r="D26" s="511">
        <v>0</v>
      </c>
      <c r="E26" s="511">
        <v>206</v>
      </c>
      <c r="F26" s="511">
        <v>822.78</v>
      </c>
      <c r="G26" s="511">
        <v>591.35</v>
      </c>
      <c r="H26" s="511">
        <v>87</v>
      </c>
      <c r="I26" s="511">
        <v>253.26</v>
      </c>
      <c r="J26" s="511">
        <v>112</v>
      </c>
      <c r="K26" s="511">
        <v>330.65</v>
      </c>
      <c r="L26" s="511">
        <v>2</v>
      </c>
      <c r="M26" s="511">
        <v>2.4700000000000002</v>
      </c>
      <c r="N26" s="511">
        <v>5</v>
      </c>
      <c r="O26" s="511">
        <v>4.97</v>
      </c>
    </row>
    <row r="27" spans="2:15" ht="18" customHeight="1" thickBot="1">
      <c r="B27" s="501" t="s">
        <v>48</v>
      </c>
      <c r="C27" s="512">
        <v>141</v>
      </c>
      <c r="D27" s="512">
        <v>0</v>
      </c>
      <c r="E27" s="512">
        <v>141</v>
      </c>
      <c r="F27" s="512">
        <v>1247.27</v>
      </c>
      <c r="G27" s="512">
        <v>654.32000000000005</v>
      </c>
      <c r="H27" s="512">
        <v>25</v>
      </c>
      <c r="I27" s="512">
        <v>55.35</v>
      </c>
      <c r="J27" s="512">
        <v>111</v>
      </c>
      <c r="K27" s="512">
        <v>573.59</v>
      </c>
      <c r="L27" s="512">
        <v>5</v>
      </c>
      <c r="M27" s="512">
        <v>25.38</v>
      </c>
      <c r="N27" s="512">
        <v>0</v>
      </c>
      <c r="O27" s="512">
        <v>0</v>
      </c>
    </row>
    <row r="28" spans="2:15" ht="18" customHeight="1" thickBot="1">
      <c r="B28" s="510" t="s">
        <v>49</v>
      </c>
      <c r="C28" s="511">
        <v>4</v>
      </c>
      <c r="D28" s="511">
        <v>0</v>
      </c>
      <c r="E28" s="511">
        <v>4</v>
      </c>
      <c r="F28" s="511">
        <v>60.46</v>
      </c>
      <c r="G28" s="511">
        <v>54.96</v>
      </c>
      <c r="H28" s="511">
        <v>1</v>
      </c>
      <c r="I28" s="511">
        <v>0.38</v>
      </c>
      <c r="J28" s="511">
        <v>3</v>
      </c>
      <c r="K28" s="511">
        <v>54.58</v>
      </c>
      <c r="L28" s="511">
        <v>0</v>
      </c>
      <c r="M28" s="511">
        <v>0</v>
      </c>
      <c r="N28" s="511">
        <v>0</v>
      </c>
      <c r="O28" s="511">
        <v>0</v>
      </c>
    </row>
    <row r="29" spans="2:15" ht="18" customHeight="1" thickBot="1">
      <c r="B29" s="501" t="s">
        <v>50</v>
      </c>
      <c r="C29" s="512">
        <v>59</v>
      </c>
      <c r="D29" s="512">
        <v>2</v>
      </c>
      <c r="E29" s="512">
        <v>57</v>
      </c>
      <c r="F29" s="512">
        <v>785.07</v>
      </c>
      <c r="G29" s="512">
        <v>532.54999999999995</v>
      </c>
      <c r="H29" s="512">
        <v>23</v>
      </c>
      <c r="I29" s="512">
        <v>308.41000000000003</v>
      </c>
      <c r="J29" s="512">
        <v>25</v>
      </c>
      <c r="K29" s="512">
        <v>122.54</v>
      </c>
      <c r="L29" s="512">
        <v>8</v>
      </c>
      <c r="M29" s="512">
        <v>100.3</v>
      </c>
      <c r="N29" s="512">
        <v>1</v>
      </c>
      <c r="O29" s="512">
        <v>1.3</v>
      </c>
    </row>
    <row r="30" spans="2:15" ht="18" customHeight="1" thickBot="1">
      <c r="B30" s="510" t="s">
        <v>51</v>
      </c>
      <c r="C30" s="511">
        <v>113</v>
      </c>
      <c r="D30" s="511">
        <v>4</v>
      </c>
      <c r="E30" s="511">
        <v>109</v>
      </c>
      <c r="F30" s="511">
        <v>5880.3643999999995</v>
      </c>
      <c r="G30" s="511">
        <v>3366.36</v>
      </c>
      <c r="H30" s="511">
        <v>22</v>
      </c>
      <c r="I30" s="511">
        <v>2678.98</v>
      </c>
      <c r="J30" s="511">
        <v>85</v>
      </c>
      <c r="K30" s="511">
        <v>680.9</v>
      </c>
      <c r="L30" s="511">
        <v>2</v>
      </c>
      <c r="M30" s="511">
        <v>6.48</v>
      </c>
      <c r="N30" s="511">
        <v>0</v>
      </c>
      <c r="O30" s="511">
        <v>0</v>
      </c>
    </row>
    <row r="31" spans="2:15" ht="18" customHeight="1" thickBot="1">
      <c r="B31" s="501" t="s">
        <v>52</v>
      </c>
      <c r="C31" s="512">
        <v>235</v>
      </c>
      <c r="D31" s="512">
        <v>0</v>
      </c>
      <c r="E31" s="512">
        <v>235</v>
      </c>
      <c r="F31" s="512">
        <v>6457.82</v>
      </c>
      <c r="G31" s="512">
        <v>6254.8200000000006</v>
      </c>
      <c r="H31" s="512">
        <v>13</v>
      </c>
      <c r="I31" s="512">
        <v>82.56</v>
      </c>
      <c r="J31" s="512">
        <v>222</v>
      </c>
      <c r="K31" s="512">
        <v>6172.26</v>
      </c>
      <c r="L31" s="512">
        <v>0</v>
      </c>
      <c r="M31" s="512">
        <v>0</v>
      </c>
      <c r="N31" s="512">
        <v>0</v>
      </c>
      <c r="O31" s="512">
        <v>0</v>
      </c>
    </row>
    <row r="32" spans="2:15" ht="18" customHeight="1" thickBot="1">
      <c r="B32" s="510" t="s">
        <v>53</v>
      </c>
      <c r="C32" s="511">
        <v>117</v>
      </c>
      <c r="D32" s="511">
        <v>0</v>
      </c>
      <c r="E32" s="511">
        <v>117</v>
      </c>
      <c r="F32" s="511">
        <v>853.97310000000004</v>
      </c>
      <c r="G32" s="511">
        <v>857.16000000000008</v>
      </c>
      <c r="H32" s="511">
        <v>92</v>
      </c>
      <c r="I32" s="511">
        <v>501.26</v>
      </c>
      <c r="J32" s="511">
        <v>12</v>
      </c>
      <c r="K32" s="511">
        <v>303.18</v>
      </c>
      <c r="L32" s="511">
        <v>13</v>
      </c>
      <c r="M32" s="511">
        <v>52.72</v>
      </c>
      <c r="N32" s="511">
        <v>0</v>
      </c>
      <c r="O32" s="511">
        <v>0</v>
      </c>
    </row>
    <row r="33" spans="2:15" ht="18" customHeight="1" thickBot="1">
      <c r="B33" s="501" t="s">
        <v>54</v>
      </c>
      <c r="C33" s="512">
        <v>116</v>
      </c>
      <c r="D33" s="512">
        <v>1</v>
      </c>
      <c r="E33" s="512">
        <v>115</v>
      </c>
      <c r="F33" s="512">
        <v>8355.9992273148127</v>
      </c>
      <c r="G33" s="512">
        <v>7718.29</v>
      </c>
      <c r="H33" s="512">
        <v>35</v>
      </c>
      <c r="I33" s="512">
        <v>3506.15</v>
      </c>
      <c r="J33" s="512">
        <v>73</v>
      </c>
      <c r="K33" s="512">
        <v>4022.93</v>
      </c>
      <c r="L33" s="512">
        <v>3</v>
      </c>
      <c r="M33" s="512">
        <v>145.96</v>
      </c>
      <c r="N33" s="512">
        <v>4</v>
      </c>
      <c r="O33" s="512">
        <v>43.25</v>
      </c>
    </row>
    <row r="34" spans="2:15" ht="18" customHeight="1" thickBot="1">
      <c r="B34" s="510" t="s">
        <v>55</v>
      </c>
      <c r="C34" s="511">
        <v>84</v>
      </c>
      <c r="D34" s="511">
        <v>2</v>
      </c>
      <c r="E34" s="511">
        <v>82</v>
      </c>
      <c r="F34" s="511">
        <v>282.24</v>
      </c>
      <c r="G34" s="511">
        <v>251.03</v>
      </c>
      <c r="H34" s="511">
        <v>33</v>
      </c>
      <c r="I34" s="511">
        <v>103.67</v>
      </c>
      <c r="J34" s="511">
        <v>41</v>
      </c>
      <c r="K34" s="511">
        <v>142.87</v>
      </c>
      <c r="L34" s="511">
        <v>2</v>
      </c>
      <c r="M34" s="511">
        <v>3.57</v>
      </c>
      <c r="N34" s="511">
        <v>6</v>
      </c>
      <c r="O34" s="511">
        <v>0.92</v>
      </c>
    </row>
    <row r="35" spans="2:15" ht="18" customHeight="1" thickBot="1">
      <c r="B35" s="501" t="s">
        <v>56</v>
      </c>
      <c r="C35" s="512">
        <v>159</v>
      </c>
      <c r="D35" s="512">
        <v>0</v>
      </c>
      <c r="E35" s="512">
        <v>159</v>
      </c>
      <c r="F35" s="512">
        <v>12934.85</v>
      </c>
      <c r="G35" s="512">
        <v>9050.7300000000014</v>
      </c>
      <c r="H35" s="512">
        <v>62</v>
      </c>
      <c r="I35" s="512">
        <v>6237.68</v>
      </c>
      <c r="J35" s="512">
        <v>91</v>
      </c>
      <c r="K35" s="512">
        <v>2446.7600000000002</v>
      </c>
      <c r="L35" s="512">
        <v>4</v>
      </c>
      <c r="M35" s="512">
        <v>364.93</v>
      </c>
      <c r="N35" s="512">
        <v>2</v>
      </c>
      <c r="O35" s="512">
        <v>1.36</v>
      </c>
    </row>
    <row r="36" spans="2:15" ht="18" customHeight="1" thickBot="1">
      <c r="B36" s="510" t="s">
        <v>57</v>
      </c>
      <c r="C36" s="511">
        <v>92</v>
      </c>
      <c r="D36" s="511">
        <v>4</v>
      </c>
      <c r="E36" s="511">
        <v>88</v>
      </c>
      <c r="F36" s="511">
        <v>300.94</v>
      </c>
      <c r="G36" s="511">
        <v>284.53000000000003</v>
      </c>
      <c r="H36" s="511">
        <v>11</v>
      </c>
      <c r="I36" s="511">
        <v>21.7</v>
      </c>
      <c r="J36" s="511">
        <v>75</v>
      </c>
      <c r="K36" s="511">
        <v>237.28</v>
      </c>
      <c r="L36" s="511">
        <v>0</v>
      </c>
      <c r="M36" s="511">
        <v>0</v>
      </c>
      <c r="N36" s="511">
        <v>2</v>
      </c>
      <c r="O36" s="511">
        <v>25.55</v>
      </c>
    </row>
    <row r="37" spans="2:15" ht="18" customHeight="1" thickBot="1">
      <c r="B37" s="501" t="s">
        <v>58</v>
      </c>
      <c r="C37" s="512">
        <v>16</v>
      </c>
      <c r="D37" s="512">
        <v>0</v>
      </c>
      <c r="E37" s="512">
        <v>16</v>
      </c>
      <c r="F37" s="512">
        <v>159.91999999999999</v>
      </c>
      <c r="G37" s="512">
        <v>50.89</v>
      </c>
      <c r="H37" s="512">
        <v>0</v>
      </c>
      <c r="I37" s="512">
        <v>0</v>
      </c>
      <c r="J37" s="512">
        <v>16</v>
      </c>
      <c r="K37" s="512">
        <v>50.89</v>
      </c>
      <c r="L37" s="512">
        <v>0</v>
      </c>
      <c r="M37" s="512">
        <v>0</v>
      </c>
      <c r="N37" s="512">
        <v>0</v>
      </c>
      <c r="O37" s="512">
        <v>0</v>
      </c>
    </row>
    <row r="38" spans="2:15" ht="18" customHeight="1" thickBot="1">
      <c r="B38" s="465" t="s">
        <v>204</v>
      </c>
      <c r="C38" s="478">
        <f>SUM(C6:C37)</f>
        <v>2678</v>
      </c>
      <c r="D38" s="478">
        <f t="shared" ref="D38:O38" si="0">SUM(D6:D37)</f>
        <v>39</v>
      </c>
      <c r="E38" s="478">
        <f t="shared" si="0"/>
        <v>2639</v>
      </c>
      <c r="F38" s="478">
        <f t="shared" si="0"/>
        <v>81509.055775437664</v>
      </c>
      <c r="G38" s="478">
        <f t="shared" si="0"/>
        <v>65562.71159259259</v>
      </c>
      <c r="H38" s="478">
        <f t="shared" si="0"/>
        <v>826</v>
      </c>
      <c r="I38" s="478">
        <f t="shared" si="0"/>
        <v>26553.657592592594</v>
      </c>
      <c r="J38" s="478">
        <f t="shared" si="0"/>
        <v>1569</v>
      </c>
      <c r="K38" s="478">
        <f t="shared" si="0"/>
        <v>31627.75</v>
      </c>
      <c r="L38" s="478">
        <f t="shared" si="0"/>
        <v>83</v>
      </c>
      <c r="M38" s="478">
        <f t="shared" si="0"/>
        <v>1180.7640000000001</v>
      </c>
      <c r="N38" s="478">
        <f t="shared" si="0"/>
        <v>161</v>
      </c>
      <c r="O38" s="478">
        <f t="shared" si="0"/>
        <v>6200.54</v>
      </c>
    </row>
    <row r="39" spans="2:15" ht="18" customHeight="1">
      <c r="B39" s="1281" t="s">
        <v>313</v>
      </c>
      <c r="C39" s="1281"/>
      <c r="D39" s="1281"/>
      <c r="E39" s="1281"/>
      <c r="F39" s="1281"/>
      <c r="G39" s="1281"/>
      <c r="H39" s="1281"/>
      <c r="I39" s="1281"/>
      <c r="J39" s="1281"/>
      <c r="K39" s="1281"/>
      <c r="L39" s="1281"/>
      <c r="M39" s="1281"/>
      <c r="N39" s="1281"/>
      <c r="O39" s="1281"/>
    </row>
    <row r="40" spans="2:15"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286"/>
      <c r="M40" s="286"/>
      <c r="N40" s="286"/>
      <c r="O40" s="286"/>
    </row>
    <row r="41" spans="2: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6" spans="2:15">
      <c r="B46" s="32"/>
    </row>
  </sheetData>
  <sheetProtection algorithmName="SHA-512" hashValue="aFNgEIHw6mlcSAU9IgD0OQjQlo/RcnXjZSSfDdFs2CECSY1aIkxT0ksryHXpi5OjqvHWFjBxeQ49J0L3qxYa1g==" saltValue="XZ/7ey1L/C2VHWe0RKGMqA==" spinCount="100000" sheet="1" objects="1" scenarios="1"/>
  <mergeCells count="15">
    <mergeCell ref="B39:O39"/>
    <mergeCell ref="B2:O2"/>
    <mergeCell ref="B3:B5"/>
    <mergeCell ref="C3:E3"/>
    <mergeCell ref="F3:G3"/>
    <mergeCell ref="H3:O3"/>
    <mergeCell ref="C4:C5"/>
    <mergeCell ref="D4:D5"/>
    <mergeCell ref="E4:E5"/>
    <mergeCell ref="F4:F5"/>
    <mergeCell ref="G4:G5"/>
    <mergeCell ref="H4:I4"/>
    <mergeCell ref="J4:K4"/>
    <mergeCell ref="L4:M4"/>
    <mergeCell ref="N4:O4"/>
  </mergeCells>
  <conditionalFormatting sqref="I6:I37">
    <cfRule type="cellIs" dxfId="3" priority="4" operator="equal">
      <formula>0</formula>
    </cfRule>
  </conditionalFormatting>
  <conditionalFormatting sqref="K6:K37">
    <cfRule type="cellIs" dxfId="2" priority="3" operator="equal">
      <formula>0</formula>
    </cfRule>
  </conditionalFormatting>
  <conditionalFormatting sqref="M6:M37">
    <cfRule type="cellIs" dxfId="1" priority="2" operator="equal">
      <formula>0</formula>
    </cfRule>
  </conditionalFormatting>
  <conditionalFormatting sqref="O6:O37">
    <cfRule type="cellIs" dxfId="0" priority="1" operator="equal">
      <formula>0</formula>
    </cfRule>
  </conditionalFormatting>
  <printOptions horizontalCentered="1"/>
  <pageMargins left="0.19685039370078741" right="0.19685039370078741" top="0.59055118110236227" bottom="0.59055118110236227" header="0.39370078740157483" footer="0.39370078740157483"/>
  <pageSetup paperSize="125" scale="74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A1:F53"/>
  <sheetViews>
    <sheetView showZeros="0" workbookViewId="0"/>
  </sheetViews>
  <sheetFormatPr baseColWidth="10" defaultRowHeight="12.75"/>
  <cols>
    <col min="1" max="1" width="3.5703125" style="23" customWidth="1"/>
    <col min="2" max="2" width="27.7109375" style="23" customWidth="1"/>
    <col min="3" max="4" width="16.7109375" style="23" customWidth="1"/>
    <col min="5" max="5" width="2.7109375" style="23" customWidth="1"/>
    <col min="6" max="6" width="11.42578125" style="23"/>
    <col min="7" max="7" width="11.42578125" style="23" customWidth="1"/>
    <col min="8" max="16384" width="11.42578125" style="23"/>
  </cols>
  <sheetData>
    <row r="1" spans="1:6">
      <c r="A1" s="479"/>
      <c r="B1" s="479"/>
      <c r="C1" s="479"/>
      <c r="D1" s="479"/>
      <c r="E1" s="479"/>
      <c r="F1" s="479"/>
    </row>
    <row r="2" spans="1:6" ht="45" customHeight="1">
      <c r="B2" s="1158" t="s">
        <v>560</v>
      </c>
      <c r="C2" s="1189"/>
      <c r="D2" s="1189"/>
    </row>
    <row r="3" spans="1:6">
      <c r="B3" s="114"/>
      <c r="C3" s="115"/>
      <c r="D3" s="116"/>
    </row>
    <row r="4" spans="1:6">
      <c r="B4" s="117"/>
      <c r="C4" s="83"/>
      <c r="D4" s="118"/>
    </row>
    <row r="5" spans="1:6">
      <c r="B5" s="117"/>
      <c r="C5" s="83"/>
      <c r="D5" s="118"/>
    </row>
    <row r="6" spans="1:6">
      <c r="B6" s="117"/>
      <c r="C6" s="83"/>
      <c r="D6" s="118"/>
    </row>
    <row r="7" spans="1:6">
      <c r="B7" s="117"/>
      <c r="C7" s="83"/>
      <c r="D7" s="118"/>
    </row>
    <row r="8" spans="1:6">
      <c r="B8" s="117"/>
      <c r="C8" s="83"/>
      <c r="D8" s="118"/>
    </row>
    <row r="9" spans="1:6">
      <c r="B9" s="117"/>
      <c r="C9" s="83"/>
      <c r="D9" s="118"/>
    </row>
    <row r="10" spans="1:6">
      <c r="B10" s="117"/>
      <c r="C10" s="83"/>
      <c r="D10" s="118"/>
    </row>
    <row r="11" spans="1:6">
      <c r="B11" s="117"/>
      <c r="C11" s="83"/>
      <c r="D11" s="118"/>
    </row>
    <row r="12" spans="1:6">
      <c r="B12" s="117"/>
      <c r="C12" s="83"/>
      <c r="D12" s="118"/>
    </row>
    <row r="13" spans="1:6">
      <c r="B13" s="513"/>
      <c r="C13" s="83"/>
      <c r="D13" s="118"/>
    </row>
    <row r="14" spans="1:6">
      <c r="B14" s="117"/>
      <c r="C14" s="83"/>
      <c r="D14" s="118"/>
    </row>
    <row r="15" spans="1:6">
      <c r="B15" s="117"/>
      <c r="C15" s="83"/>
      <c r="D15" s="118"/>
      <c r="F15" s="140"/>
    </row>
    <row r="16" spans="1:6">
      <c r="B16" s="117"/>
      <c r="C16" s="83"/>
      <c r="D16" s="118"/>
    </row>
    <row r="17" spans="2:4">
      <c r="B17" s="117"/>
      <c r="C17" s="83"/>
      <c r="D17" s="118"/>
    </row>
    <row r="18" spans="2:4">
      <c r="B18" s="117"/>
      <c r="C18" s="83"/>
      <c r="D18" s="118"/>
    </row>
    <row r="19" spans="2:4">
      <c r="B19" s="117"/>
      <c r="C19" s="83"/>
      <c r="D19" s="118"/>
    </row>
    <row r="20" spans="2:4">
      <c r="B20" s="513"/>
      <c r="C20" s="83"/>
      <c r="D20" s="118"/>
    </row>
    <row r="21" spans="2:4">
      <c r="B21" s="117"/>
      <c r="C21" s="83"/>
      <c r="D21" s="118"/>
    </row>
    <row r="22" spans="2:4">
      <c r="B22" s="117"/>
      <c r="C22" s="83"/>
      <c r="D22" s="118"/>
    </row>
    <row r="23" spans="2:4">
      <c r="B23" s="514"/>
      <c r="C23" s="83"/>
      <c r="D23" s="118"/>
    </row>
    <row r="24" spans="2:4">
      <c r="B24" s="119"/>
      <c r="C24" s="120"/>
      <c r="D24" s="121"/>
    </row>
    <row r="25" spans="2:4">
      <c r="B25" s="29" t="s">
        <v>313</v>
      </c>
    </row>
    <row r="38" spans="2:4">
      <c r="B38" s="32"/>
    </row>
    <row r="47" spans="2:4">
      <c r="B47" s="1382" t="s">
        <v>314</v>
      </c>
      <c r="C47" s="1382" t="s">
        <v>315</v>
      </c>
      <c r="D47" s="1382" t="s">
        <v>316</v>
      </c>
    </row>
    <row r="48" spans="2:4">
      <c r="B48" s="1383" t="s">
        <v>85</v>
      </c>
      <c r="C48" s="1384" t="s">
        <v>86</v>
      </c>
      <c r="D48" s="1385" t="s">
        <v>87</v>
      </c>
    </row>
    <row r="49" spans="2:4">
      <c r="B49" s="1383" t="s">
        <v>317</v>
      </c>
      <c r="C49" s="1386">
        <f>+'3.16'!H38</f>
        <v>826</v>
      </c>
      <c r="D49" s="1387">
        <f>C49/$C$53</f>
        <v>0.3129973474801061</v>
      </c>
    </row>
    <row r="50" spans="2:4">
      <c r="B50" s="1383" t="s">
        <v>318</v>
      </c>
      <c r="C50" s="1386">
        <f>+'3.16'!J38</f>
        <v>1569</v>
      </c>
      <c r="D50" s="1387">
        <f>C50/$C$53</f>
        <v>0.5945433876468359</v>
      </c>
    </row>
    <row r="51" spans="2:4">
      <c r="B51" s="1383" t="s">
        <v>319</v>
      </c>
      <c r="C51" s="1386">
        <f>+'3.16'!L38</f>
        <v>83</v>
      </c>
      <c r="D51" s="1387">
        <f>C51/$C$53</f>
        <v>3.1451307313376281E-2</v>
      </c>
    </row>
    <row r="52" spans="2:4">
      <c r="B52" s="1383" t="s">
        <v>311</v>
      </c>
      <c r="C52" s="1386">
        <f>+'3.16'!N38</f>
        <v>161</v>
      </c>
      <c r="D52" s="1387">
        <f>C52/$C$53</f>
        <v>6.1007957559681698E-2</v>
      </c>
    </row>
    <row r="53" spans="2:4">
      <c r="B53" s="1383"/>
      <c r="C53" s="1388">
        <f>SUM(C49:C52)</f>
        <v>2639</v>
      </c>
      <c r="D53" s="1389">
        <v>1</v>
      </c>
    </row>
  </sheetData>
  <sheetProtection algorithmName="SHA-512" hashValue="S4HxGnFQgiylrmAivqhz/R22ZQTNVleUr3VF4vZyGVVMHqjMmpujfL+tKGxJsu0ZjOUtN+bPzgNjvpxJIRhFeg==" saltValue="0hWwbtVdO7AfcN0dmRAapg==" spinCount="100000" sheet="1" objects="1" scenarios="1"/>
  <mergeCells count="1">
    <mergeCell ref="B2:D2"/>
  </mergeCells>
  <pageMargins left="0.39370078740157483" right="0.39370078740157483" top="0.59055118110236227" bottom="0.59055118110236227" header="0.19685039370078741" footer="0.19685039370078741"/>
  <pageSetup paperSize="125" orientation="portrait" r:id="rId1"/>
  <headerFooter alignWithMargins="0"/>
  <drawing r:id="rId2"/>
  <tableParts count="1">
    <tablePart r:id="rId3"/>
  </tablePart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B2:F38"/>
  <sheetViews>
    <sheetView workbookViewId="0"/>
  </sheetViews>
  <sheetFormatPr baseColWidth="10" defaultRowHeight="15"/>
  <cols>
    <col min="1" max="1" width="3.85546875" customWidth="1"/>
    <col min="2" max="2" width="20.42578125" customWidth="1"/>
    <col min="7" max="7" width="5.28515625" customWidth="1"/>
  </cols>
  <sheetData>
    <row r="2" spans="2:6" ht="36" customHeight="1" thickBot="1">
      <c r="B2" s="1283" t="s">
        <v>561</v>
      </c>
      <c r="C2" s="1283"/>
      <c r="D2" s="1283"/>
      <c r="E2" s="1283"/>
      <c r="F2" s="1283"/>
    </row>
    <row r="3" spans="2:6" ht="15.75" thickBot="1">
      <c r="B3" s="1270" t="s">
        <v>497</v>
      </c>
      <c r="C3" s="1271" t="s">
        <v>498</v>
      </c>
      <c r="D3" s="1272"/>
      <c r="E3" s="1272" t="s">
        <v>320</v>
      </c>
      <c r="F3" s="1273"/>
    </row>
    <row r="4" spans="2:6" ht="15.75" thickBot="1">
      <c r="B4" s="1270"/>
      <c r="C4" s="460">
        <v>2013</v>
      </c>
      <c r="D4" s="460">
        <v>2014</v>
      </c>
      <c r="E4" s="460">
        <v>2013</v>
      </c>
      <c r="F4" s="460">
        <v>2014</v>
      </c>
    </row>
    <row r="5" spans="2:6" ht="15.75" thickBot="1">
      <c r="B5" s="470" t="s">
        <v>27</v>
      </c>
      <c r="C5" s="828">
        <v>3.2</v>
      </c>
      <c r="D5" s="828">
        <v>3.3</v>
      </c>
      <c r="E5" s="828">
        <v>0</v>
      </c>
      <c r="F5" s="829">
        <v>0</v>
      </c>
    </row>
    <row r="6" spans="2:6" ht="15.75" thickBot="1">
      <c r="B6" s="472" t="s">
        <v>28</v>
      </c>
      <c r="C6" s="830">
        <v>1.5</v>
      </c>
      <c r="D6" s="830">
        <v>1.5</v>
      </c>
      <c r="E6" s="830">
        <v>0.8</v>
      </c>
      <c r="F6" s="831">
        <v>0.8</v>
      </c>
    </row>
    <row r="7" spans="2:6" ht="15.75" thickBot="1">
      <c r="B7" s="470" t="s">
        <v>29</v>
      </c>
      <c r="C7" s="828">
        <v>0.7</v>
      </c>
      <c r="D7" s="828">
        <v>0.7</v>
      </c>
      <c r="E7" s="828">
        <v>0</v>
      </c>
      <c r="F7" s="829">
        <v>0</v>
      </c>
    </row>
    <row r="8" spans="2:6" ht="15.75" thickBot="1">
      <c r="B8" s="472" t="s">
        <v>30</v>
      </c>
      <c r="C8" s="830">
        <v>0.1</v>
      </c>
      <c r="D8" s="830">
        <v>0.1</v>
      </c>
      <c r="E8" s="830">
        <v>0</v>
      </c>
      <c r="F8" s="831">
        <v>0</v>
      </c>
    </row>
    <row r="9" spans="2:6" ht="15.75" thickBot="1">
      <c r="B9" s="470" t="s">
        <v>31</v>
      </c>
      <c r="C9" s="828">
        <v>0.8</v>
      </c>
      <c r="D9" s="828">
        <v>0.7</v>
      </c>
      <c r="E9" s="828">
        <v>0</v>
      </c>
      <c r="F9" s="829">
        <v>0</v>
      </c>
    </row>
    <row r="10" spans="2:6" ht="15.75" thickBot="1">
      <c r="B10" s="472" t="s">
        <v>32</v>
      </c>
      <c r="C10" s="830">
        <v>6.8</v>
      </c>
      <c r="D10" s="830">
        <v>7</v>
      </c>
      <c r="E10" s="830">
        <v>0</v>
      </c>
      <c r="F10" s="831">
        <v>0</v>
      </c>
    </row>
    <row r="11" spans="2:6" ht="15.75" thickBot="1">
      <c r="B11" s="470" t="s">
        <v>409</v>
      </c>
      <c r="C11" s="828">
        <v>2.5</v>
      </c>
      <c r="D11" s="828">
        <v>2.5</v>
      </c>
      <c r="E11" s="828">
        <v>1.3</v>
      </c>
      <c r="F11" s="829">
        <v>1.3</v>
      </c>
    </row>
    <row r="12" spans="2:6" ht="15.75" thickBot="1">
      <c r="B12" s="472" t="s">
        <v>34</v>
      </c>
      <c r="C12" s="830">
        <v>1.3</v>
      </c>
      <c r="D12" s="830">
        <v>1.3</v>
      </c>
      <c r="E12" s="830">
        <v>0</v>
      </c>
      <c r="F12" s="831">
        <v>0</v>
      </c>
    </row>
    <row r="13" spans="2:6" ht="15.75" thickBot="1">
      <c r="B13" s="470" t="s">
        <v>35</v>
      </c>
      <c r="C13" s="828">
        <v>0.8</v>
      </c>
      <c r="D13" s="828">
        <v>0.9</v>
      </c>
      <c r="E13" s="828">
        <v>2.2999999999999998</v>
      </c>
      <c r="F13" s="829">
        <v>2.5</v>
      </c>
    </row>
    <row r="14" spans="2:6" ht="15.75" thickBot="1">
      <c r="B14" s="472" t="s">
        <v>36</v>
      </c>
      <c r="C14" s="830">
        <v>3.1</v>
      </c>
      <c r="D14" s="830">
        <v>3.1</v>
      </c>
      <c r="E14" s="830">
        <v>0.3</v>
      </c>
      <c r="F14" s="831">
        <v>0.3</v>
      </c>
    </row>
    <row r="15" spans="2:6" ht="15.75" thickBot="1">
      <c r="B15" s="470" t="s">
        <v>37</v>
      </c>
      <c r="C15" s="828">
        <v>5.6</v>
      </c>
      <c r="D15" s="828">
        <v>5.2</v>
      </c>
      <c r="E15" s="828">
        <v>0</v>
      </c>
      <c r="F15" s="829">
        <v>0</v>
      </c>
    </row>
    <row r="16" spans="2:6" ht="15.75" thickBot="1">
      <c r="B16" s="472" t="s">
        <v>38</v>
      </c>
      <c r="C16" s="830">
        <v>1.9</v>
      </c>
      <c r="D16" s="830">
        <v>1.9</v>
      </c>
      <c r="E16" s="830">
        <v>0</v>
      </c>
      <c r="F16" s="831">
        <v>0</v>
      </c>
    </row>
    <row r="17" spans="2:6" ht="15.75" thickBot="1">
      <c r="B17" s="470" t="s">
        <v>39</v>
      </c>
      <c r="C17" s="828">
        <v>0.2</v>
      </c>
      <c r="D17" s="828">
        <v>0.3</v>
      </c>
      <c r="E17" s="828">
        <v>0</v>
      </c>
      <c r="F17" s="829">
        <v>0</v>
      </c>
    </row>
    <row r="18" spans="2:6" ht="15.75" thickBot="1">
      <c r="B18" s="472" t="s">
        <v>40</v>
      </c>
      <c r="C18" s="830">
        <v>6.7</v>
      </c>
      <c r="D18" s="830">
        <v>11</v>
      </c>
      <c r="E18" s="830">
        <v>0</v>
      </c>
      <c r="F18" s="831">
        <v>0</v>
      </c>
    </row>
    <row r="19" spans="2:6" ht="15.75" thickBot="1">
      <c r="B19" s="470" t="s">
        <v>41</v>
      </c>
      <c r="C19" s="828">
        <v>5.8</v>
      </c>
      <c r="D19" s="828">
        <v>5.9</v>
      </c>
      <c r="E19" s="828">
        <v>1</v>
      </c>
      <c r="F19" s="829">
        <v>1</v>
      </c>
    </row>
    <row r="20" spans="2:6" ht="15.75" thickBot="1">
      <c r="B20" s="472" t="s">
        <v>410</v>
      </c>
      <c r="C20" s="830">
        <v>3.4</v>
      </c>
      <c r="D20" s="830">
        <v>3.3</v>
      </c>
      <c r="E20" s="830">
        <v>0</v>
      </c>
      <c r="F20" s="831">
        <v>0</v>
      </c>
    </row>
    <row r="21" spans="2:6" ht="15.75" thickBot="1">
      <c r="B21" s="470" t="s">
        <v>43</v>
      </c>
      <c r="C21" s="828">
        <v>1.6</v>
      </c>
      <c r="D21" s="828">
        <v>1.5</v>
      </c>
      <c r="E21" s="828">
        <v>0</v>
      </c>
      <c r="F21" s="829">
        <v>0</v>
      </c>
    </row>
    <row r="22" spans="2:6" ht="15.75" thickBot="1">
      <c r="B22" s="472" t="s">
        <v>44</v>
      </c>
      <c r="C22" s="830">
        <v>2.1</v>
      </c>
      <c r="D22" s="830">
        <v>2.1</v>
      </c>
      <c r="E22" s="830">
        <v>0</v>
      </c>
      <c r="F22" s="831">
        <v>0</v>
      </c>
    </row>
    <row r="23" spans="2:6" ht="15.75" thickBot="1">
      <c r="B23" s="470" t="s">
        <v>45</v>
      </c>
      <c r="C23" s="828">
        <v>9.9</v>
      </c>
      <c r="D23" s="828">
        <v>10.9</v>
      </c>
      <c r="E23" s="828">
        <v>1.6</v>
      </c>
      <c r="F23" s="829">
        <v>1.6</v>
      </c>
    </row>
    <row r="24" spans="2:6" ht="15.75" thickBot="1">
      <c r="B24" s="472" t="s">
        <v>46</v>
      </c>
      <c r="C24" s="830">
        <v>0.9</v>
      </c>
      <c r="D24" s="830">
        <v>0.9</v>
      </c>
      <c r="E24" s="830">
        <v>0.1</v>
      </c>
      <c r="F24" s="831">
        <v>0.1</v>
      </c>
    </row>
    <row r="25" spans="2:6" ht="15.75" thickBot="1">
      <c r="B25" s="470" t="s">
        <v>47</v>
      </c>
      <c r="C25" s="828">
        <v>3.2</v>
      </c>
      <c r="D25" s="828">
        <v>3.6</v>
      </c>
      <c r="E25" s="828">
        <v>0</v>
      </c>
      <c r="F25" s="829">
        <v>0</v>
      </c>
    </row>
    <row r="26" spans="2:6" ht="15.75" thickBot="1">
      <c r="B26" s="472" t="s">
        <v>411</v>
      </c>
      <c r="C26" s="830">
        <v>1.6</v>
      </c>
      <c r="D26" s="830">
        <v>1.7</v>
      </c>
      <c r="E26" s="830">
        <v>0</v>
      </c>
      <c r="F26" s="831">
        <v>0</v>
      </c>
    </row>
    <row r="27" spans="2:6" ht="15.75" thickBot="1">
      <c r="B27" s="470" t="s">
        <v>49</v>
      </c>
      <c r="C27" s="828">
        <v>1.7</v>
      </c>
      <c r="D27" s="828">
        <v>1.7</v>
      </c>
      <c r="E27" s="828">
        <v>0</v>
      </c>
      <c r="F27" s="829">
        <v>0</v>
      </c>
    </row>
    <row r="28" spans="2:6" ht="15.75" thickBot="1">
      <c r="B28" s="472" t="s">
        <v>50</v>
      </c>
      <c r="C28" s="830">
        <v>1.1000000000000001</v>
      </c>
      <c r="D28" s="830">
        <v>1.1000000000000001</v>
      </c>
      <c r="E28" s="830">
        <v>1</v>
      </c>
      <c r="F28" s="831">
        <v>1</v>
      </c>
    </row>
    <row r="29" spans="2:6" ht="15.75" thickBot="1">
      <c r="B29" s="470" t="s">
        <v>51</v>
      </c>
      <c r="C29" s="828">
        <v>4</v>
      </c>
      <c r="D29" s="828">
        <v>4.0999999999999996</v>
      </c>
      <c r="E29" s="828">
        <v>0</v>
      </c>
      <c r="F29" s="829">
        <v>0</v>
      </c>
    </row>
    <row r="30" spans="2:6" ht="15.75" thickBot="1">
      <c r="B30" s="472" t="s">
        <v>192</v>
      </c>
      <c r="C30" s="830">
        <v>3.5</v>
      </c>
      <c r="D30" s="830">
        <v>3.5</v>
      </c>
      <c r="E30" s="830">
        <v>0.1</v>
      </c>
      <c r="F30" s="831">
        <v>0.1</v>
      </c>
    </row>
    <row r="31" spans="2:6" ht="15.75" thickBot="1">
      <c r="B31" s="470" t="s">
        <v>53</v>
      </c>
      <c r="C31" s="828">
        <v>1.8</v>
      </c>
      <c r="D31" s="828">
        <v>1.8</v>
      </c>
      <c r="E31" s="828">
        <v>0</v>
      </c>
      <c r="F31" s="829">
        <v>0</v>
      </c>
    </row>
    <row r="32" spans="2:6" ht="15.75" thickBot="1">
      <c r="B32" s="472" t="s">
        <v>54</v>
      </c>
      <c r="C32" s="830">
        <v>4.3</v>
      </c>
      <c r="D32" s="830">
        <v>4.0999999999999996</v>
      </c>
      <c r="E32" s="830">
        <v>0</v>
      </c>
      <c r="F32" s="831">
        <v>0</v>
      </c>
    </row>
    <row r="33" spans="2:6" ht="15.75" thickBot="1">
      <c r="B33" s="470" t="s">
        <v>55</v>
      </c>
      <c r="C33" s="828">
        <v>0.8</v>
      </c>
      <c r="D33" s="828">
        <v>0.6</v>
      </c>
      <c r="E33" s="828">
        <v>0</v>
      </c>
      <c r="F33" s="829">
        <v>0</v>
      </c>
    </row>
    <row r="34" spans="2:6" ht="15.75" thickBot="1">
      <c r="B34" s="472" t="s">
        <v>56</v>
      </c>
      <c r="C34" s="830">
        <v>3.6</v>
      </c>
      <c r="D34" s="830">
        <v>3.2</v>
      </c>
      <c r="E34" s="830">
        <v>0</v>
      </c>
      <c r="F34" s="831">
        <v>0</v>
      </c>
    </row>
    <row r="35" spans="2:6" ht="15.75" thickBot="1">
      <c r="B35" s="470" t="s">
        <v>57</v>
      </c>
      <c r="C35" s="828">
        <v>0.1</v>
      </c>
      <c r="D35" s="828">
        <v>0.2</v>
      </c>
      <c r="E35" s="828">
        <v>0</v>
      </c>
      <c r="F35" s="829">
        <v>0</v>
      </c>
    </row>
    <row r="36" spans="2:6" ht="15.75" thickBot="1">
      <c r="B36" s="472" t="s">
        <v>58</v>
      </c>
      <c r="C36" s="830">
        <v>1.5</v>
      </c>
      <c r="D36" s="830">
        <v>1.5</v>
      </c>
      <c r="E36" s="830">
        <v>0.2</v>
      </c>
      <c r="F36" s="831">
        <v>0.2</v>
      </c>
    </row>
    <row r="37" spans="2:6" ht="15.75" thickBot="1">
      <c r="B37" s="477" t="s">
        <v>193</v>
      </c>
      <c r="C37" s="832">
        <f>SUM(C5:C36)</f>
        <v>86.099999999999966</v>
      </c>
      <c r="D37" s="832">
        <f t="shared" ref="D37:F37" si="0">SUM(D5:D36)</f>
        <v>91.199999999999974</v>
      </c>
      <c r="E37" s="832">
        <f t="shared" si="0"/>
        <v>8.6999999999999993</v>
      </c>
      <c r="F37" s="832">
        <f t="shared" si="0"/>
        <v>8.8999999999999986</v>
      </c>
    </row>
    <row r="38" spans="2:6">
      <c r="B38" s="1274" t="s">
        <v>184</v>
      </c>
      <c r="C38" s="1274"/>
      <c r="D38" s="1274"/>
      <c r="E38" s="1274"/>
      <c r="F38" s="1274"/>
    </row>
  </sheetData>
  <mergeCells count="5">
    <mergeCell ref="B3:B4"/>
    <mergeCell ref="B38:F38"/>
    <mergeCell ref="B2:F2"/>
    <mergeCell ref="C3:D3"/>
    <mergeCell ref="E3:F3"/>
  </mergeCells>
  <pageMargins left="0.7" right="0.7" top="0.75" bottom="0.75" header="0.3" footer="0.3"/>
  <pageSetup paperSize="125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B1:F13"/>
  <sheetViews>
    <sheetView showGridLines="0" workbookViewId="0"/>
  </sheetViews>
  <sheetFormatPr baseColWidth="10" defaultRowHeight="15"/>
  <cols>
    <col min="1" max="1" width="4.85546875" customWidth="1"/>
    <col min="2" max="2" width="13.42578125" customWidth="1"/>
    <col min="3" max="3" width="11.5703125" customWidth="1"/>
    <col min="4" max="5" width="12.42578125" customWidth="1"/>
    <col min="6" max="6" width="12" customWidth="1"/>
  </cols>
  <sheetData>
    <row r="1" spans="2:6" ht="15.75" thickBot="1"/>
    <row r="2" spans="2:6" ht="47.85" customHeight="1" thickBot="1">
      <c r="B2" s="1284" t="s">
        <v>592</v>
      </c>
      <c r="C2" s="1285"/>
      <c r="D2" s="1286"/>
      <c r="E2" s="1286"/>
      <c r="F2" s="1287"/>
    </row>
    <row r="3" spans="2:6" ht="25.5" customHeight="1" thickBot="1">
      <c r="B3" s="1291" t="s">
        <v>0</v>
      </c>
      <c r="C3" s="1293" t="s">
        <v>498</v>
      </c>
      <c r="D3" s="1294"/>
      <c r="E3" s="1295"/>
      <c r="F3" s="1289" t="s">
        <v>320</v>
      </c>
    </row>
    <row r="4" spans="2:6">
      <c r="B4" s="1292"/>
      <c r="C4" s="834" t="s">
        <v>499</v>
      </c>
      <c r="D4" s="834" t="s">
        <v>500</v>
      </c>
      <c r="E4" s="834" t="s">
        <v>4</v>
      </c>
      <c r="F4" s="1290"/>
    </row>
    <row r="5" spans="2:6" ht="18" customHeight="1">
      <c r="B5" s="518">
        <v>2007</v>
      </c>
      <c r="C5" s="519">
        <v>17.2</v>
      </c>
      <c r="D5" s="833">
        <v>54</v>
      </c>
      <c r="E5" s="833">
        <v>71.2</v>
      </c>
      <c r="F5" s="520">
        <v>8.1</v>
      </c>
    </row>
    <row r="6" spans="2:6" ht="18" customHeight="1">
      <c r="B6" s="521">
        <v>2008</v>
      </c>
      <c r="C6" s="522">
        <v>17.8</v>
      </c>
      <c r="D6" s="522">
        <v>57.1</v>
      </c>
      <c r="E6" s="522">
        <v>75</v>
      </c>
      <c r="F6" s="522">
        <v>8.6999999999999993</v>
      </c>
    </row>
    <row r="7" spans="2:6" ht="18" customHeight="1">
      <c r="B7" s="518">
        <v>2009</v>
      </c>
      <c r="C7" s="519">
        <v>18.100000000000001</v>
      </c>
      <c r="D7" s="833">
        <v>61.3</v>
      </c>
      <c r="E7" s="833">
        <v>79.400000000000006</v>
      </c>
      <c r="F7" s="520">
        <v>8.8000000000000007</v>
      </c>
    </row>
    <row r="8" spans="2:6" ht="18" customHeight="1">
      <c r="B8" s="521">
        <v>2010</v>
      </c>
      <c r="C8" s="522">
        <v>20.2</v>
      </c>
      <c r="D8" s="522">
        <v>63.9</v>
      </c>
      <c r="E8" s="522">
        <v>84.1</v>
      </c>
      <c r="F8" s="522">
        <v>9.5</v>
      </c>
    </row>
    <row r="9" spans="2:6" ht="18" customHeight="1">
      <c r="B9" s="518">
        <v>2011</v>
      </c>
      <c r="C9" s="519">
        <v>20</v>
      </c>
      <c r="D9" s="833">
        <v>68.599999999999994</v>
      </c>
      <c r="E9" s="833">
        <v>88.6</v>
      </c>
      <c r="F9" s="520">
        <v>9</v>
      </c>
    </row>
    <row r="10" spans="2:6" ht="18" customHeight="1">
      <c r="B10" s="521">
        <v>2012</v>
      </c>
      <c r="C10" s="522">
        <v>20.100000000000001</v>
      </c>
      <c r="D10" s="522">
        <v>60.1</v>
      </c>
      <c r="E10" s="522">
        <v>80.2</v>
      </c>
      <c r="F10" s="522">
        <v>8.8000000000000007</v>
      </c>
    </row>
    <row r="11" spans="2:6" ht="18" customHeight="1">
      <c r="B11" s="521">
        <v>2013</v>
      </c>
      <c r="C11" s="522">
        <v>21.6</v>
      </c>
      <c r="D11" s="522">
        <v>64.5</v>
      </c>
      <c r="E11" s="522">
        <v>86</v>
      </c>
      <c r="F11" s="522">
        <v>8.6999999999999993</v>
      </c>
    </row>
    <row r="12" spans="2:6" ht="18" customHeight="1">
      <c r="B12" s="523">
        <v>2014</v>
      </c>
      <c r="C12" s="524">
        <v>21.8</v>
      </c>
      <c r="D12" s="524">
        <v>69.400000000000006</v>
      </c>
      <c r="E12" s="524">
        <v>91.2</v>
      </c>
      <c r="F12" s="524">
        <v>8.9</v>
      </c>
    </row>
    <row r="13" spans="2:6" ht="18" customHeight="1">
      <c r="B13" s="1288" t="s">
        <v>321</v>
      </c>
      <c r="C13" s="1288"/>
      <c r="D13" s="1288"/>
      <c r="E13" s="1288"/>
      <c r="F13" s="1288"/>
    </row>
  </sheetData>
  <sheetProtection algorithmName="SHA-512" hashValue="VynrIOoC5NiI44su7RPcPvtBIsP4IHgHmDHV4gaCPBJH6Bp8bDqEGadrQpPRpoUNA87nwkAiBl/hBZRI78rMrA==" saltValue="lXu7+ElM+K7xetqemJ6B5g==" spinCount="100000" sheet="1" objects="1" scenarios="1"/>
  <mergeCells count="5">
    <mergeCell ref="B2:F2"/>
    <mergeCell ref="B13:F13"/>
    <mergeCell ref="F3:F4"/>
    <mergeCell ref="B3:B4"/>
    <mergeCell ref="C3:E3"/>
  </mergeCells>
  <pageMargins left="0.7" right="0.7" top="0.75" bottom="0.75" header="0.3" footer="0.3"/>
  <pageSetup paperSize="1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/>
  </sheetViews>
  <sheetFormatPr baseColWidth="10" defaultRowHeight="15"/>
  <cols>
    <col min="1" max="1" width="7" style="927" customWidth="1"/>
    <col min="2" max="5" width="11.42578125" style="927"/>
    <col min="6" max="6" width="3.28515625" style="927" customWidth="1"/>
    <col min="7" max="7" width="11.42578125" style="927"/>
    <col min="8" max="8" width="10.85546875" style="927" customWidth="1"/>
    <col min="9" max="9" width="20.7109375" style="927" customWidth="1"/>
    <col min="10" max="10" width="2" style="927" customWidth="1"/>
    <col min="11" max="16384" width="11.42578125" style="927"/>
  </cols>
  <sheetData>
    <row r="1" spans="2:9" ht="15.75" thickBot="1"/>
    <row r="2" spans="2:9" ht="35.25" customHeight="1">
      <c r="B2" s="1065" t="s">
        <v>629</v>
      </c>
      <c r="C2" s="1066"/>
      <c r="D2" s="1066"/>
      <c r="E2" s="1066"/>
      <c r="F2" s="1066"/>
      <c r="G2" s="1066"/>
      <c r="H2" s="926"/>
      <c r="I2" s="926"/>
    </row>
    <row r="3" spans="2:9">
      <c r="B3" s="952"/>
      <c r="C3" s="953"/>
      <c r="D3" s="953"/>
      <c r="E3" s="953"/>
      <c r="F3" s="953"/>
      <c r="G3" s="954"/>
    </row>
    <row r="4" spans="2:9">
      <c r="B4" s="946"/>
      <c r="C4" s="947"/>
      <c r="D4" s="947"/>
      <c r="E4" s="947"/>
      <c r="F4" s="947"/>
      <c r="G4" s="948"/>
    </row>
    <row r="5" spans="2:9">
      <c r="B5" s="946"/>
      <c r="C5" s="947"/>
      <c r="D5" s="947"/>
      <c r="E5" s="947"/>
      <c r="F5" s="947"/>
      <c r="G5" s="948"/>
    </row>
    <row r="6" spans="2:9">
      <c r="B6" s="946"/>
      <c r="C6" s="947"/>
      <c r="D6" s="947"/>
      <c r="E6" s="947"/>
      <c r="F6" s="947"/>
      <c r="G6" s="948"/>
    </row>
    <row r="7" spans="2:9">
      <c r="B7" s="946"/>
      <c r="C7" s="947"/>
      <c r="D7" s="947"/>
      <c r="E7" s="947"/>
      <c r="F7" s="947"/>
      <c r="G7" s="948"/>
    </row>
    <row r="8" spans="2:9">
      <c r="B8" s="946"/>
      <c r="C8" s="947"/>
      <c r="D8" s="947"/>
      <c r="E8" s="947"/>
      <c r="F8" s="947"/>
      <c r="G8" s="948"/>
    </row>
    <row r="9" spans="2:9">
      <c r="B9" s="946"/>
      <c r="C9" s="947"/>
      <c r="D9" s="947"/>
      <c r="E9" s="947"/>
      <c r="F9" s="947"/>
      <c r="G9" s="948"/>
    </row>
    <row r="10" spans="2:9">
      <c r="B10" s="946"/>
      <c r="C10" s="947"/>
      <c r="D10" s="947"/>
      <c r="E10" s="947"/>
      <c r="F10" s="947"/>
      <c r="G10" s="948"/>
    </row>
    <row r="11" spans="2:9">
      <c r="B11" s="946"/>
      <c r="C11" s="947"/>
      <c r="D11" s="947"/>
      <c r="E11" s="947"/>
      <c r="F11" s="947"/>
      <c r="G11" s="948"/>
    </row>
    <row r="12" spans="2:9">
      <c r="B12" s="946"/>
      <c r="C12" s="947"/>
      <c r="D12" s="947"/>
      <c r="E12" s="947"/>
      <c r="F12" s="947"/>
      <c r="G12" s="948"/>
    </row>
    <row r="13" spans="2:9">
      <c r="B13" s="946"/>
      <c r="C13" s="947"/>
      <c r="D13" s="947"/>
      <c r="E13" s="947"/>
      <c r="F13" s="947"/>
      <c r="G13" s="948"/>
    </row>
    <row r="14" spans="2:9">
      <c r="B14" s="946"/>
      <c r="C14" s="947"/>
      <c r="D14" s="947"/>
      <c r="E14" s="947"/>
      <c r="F14" s="947"/>
      <c r="G14" s="948"/>
    </row>
    <row r="15" spans="2:9">
      <c r="B15" s="946"/>
      <c r="C15" s="947"/>
      <c r="D15" s="947"/>
      <c r="E15" s="947"/>
      <c r="F15" s="947"/>
      <c r="G15" s="948"/>
    </row>
    <row r="16" spans="2:9">
      <c r="B16" s="946"/>
      <c r="C16" s="947"/>
      <c r="D16" s="947"/>
      <c r="E16" s="947"/>
      <c r="F16" s="947"/>
      <c r="G16" s="948"/>
    </row>
    <row r="17" spans="1:7">
      <c r="B17" s="946"/>
      <c r="C17" s="947"/>
      <c r="D17" s="947"/>
      <c r="E17" s="947"/>
      <c r="F17" s="947"/>
      <c r="G17" s="948"/>
    </row>
    <row r="18" spans="1:7">
      <c r="B18" s="949"/>
      <c r="C18" s="950"/>
      <c r="D18" s="950"/>
      <c r="E18" s="950"/>
      <c r="F18" s="950"/>
      <c r="G18" s="951"/>
    </row>
    <row r="19" spans="1:7">
      <c r="B19" s="706" t="s">
        <v>625</v>
      </c>
      <c r="C19" s="769"/>
      <c r="D19" s="769"/>
      <c r="E19" s="769"/>
    </row>
    <row r="29" spans="1:7">
      <c r="A29" s="968"/>
      <c r="B29" s="968"/>
      <c r="C29" s="968"/>
      <c r="D29" s="968"/>
    </row>
    <row r="30" spans="1:7">
      <c r="A30" s="968"/>
      <c r="B30" s="974" t="s">
        <v>491</v>
      </c>
      <c r="C30" s="975"/>
      <c r="D30" s="968"/>
    </row>
    <row r="31" spans="1:7">
      <c r="A31" s="968"/>
      <c r="B31" s="975" t="s">
        <v>1</v>
      </c>
      <c r="C31" s="975">
        <v>20.512399646674258</v>
      </c>
      <c r="D31" s="968"/>
    </row>
    <row r="32" spans="1:7">
      <c r="A32" s="968"/>
      <c r="B32" s="975" t="s">
        <v>2</v>
      </c>
      <c r="C32" s="975">
        <v>5.6203316344387781</v>
      </c>
      <c r="D32" s="968"/>
    </row>
    <row r="33" spans="1:4">
      <c r="A33" s="968"/>
      <c r="B33" s="975" t="s">
        <v>3</v>
      </c>
      <c r="C33" s="975">
        <v>3.2484056216683315</v>
      </c>
      <c r="D33" s="968"/>
    </row>
    <row r="34" spans="1:4">
      <c r="A34" s="968"/>
      <c r="B34" s="975" t="s">
        <v>64</v>
      </c>
      <c r="C34" s="975">
        <v>4.825050562947677</v>
      </c>
      <c r="D34" s="968"/>
    </row>
    <row r="35" spans="1:4">
      <c r="A35" s="968"/>
      <c r="B35" s="975" t="s">
        <v>4</v>
      </c>
      <c r="C35" s="975">
        <v>34.206187465729045</v>
      </c>
      <c r="D35" s="968"/>
    </row>
    <row r="36" spans="1:4">
      <c r="A36" s="968"/>
      <c r="B36" s="968"/>
      <c r="C36" s="968"/>
      <c r="D36" s="968"/>
    </row>
    <row r="37" spans="1:4">
      <c r="A37" s="968"/>
      <c r="B37" s="968"/>
      <c r="C37" s="968"/>
      <c r="D37" s="968"/>
    </row>
  </sheetData>
  <sheetProtection algorithmName="SHA-512" hashValue="cukgTOj7YX2/PZHYfP4N3xHJWnCsdFvcJhGWD3F+kNW0DTcUqjs+7AoZXruSTHztdiH3NAb4ODa1xsMMZA9hBg==" saltValue="KR76vKkFkG+dp0uYnsICkQ==" spinCount="100000" sheet="1" objects="1" scenarios="1"/>
  <mergeCells count="1">
    <mergeCell ref="B2:G2"/>
  </mergeCells>
  <pageMargins left="0.7" right="0.7" top="0.75" bottom="0.75" header="0.3" footer="0.3"/>
  <pageSetup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B2:J20"/>
  <sheetViews>
    <sheetView showGridLines="0" workbookViewId="0"/>
  </sheetViews>
  <sheetFormatPr baseColWidth="10" defaultRowHeight="15.75"/>
  <cols>
    <col min="1" max="1" width="5.85546875" style="729" customWidth="1"/>
    <col min="2" max="16384" width="11.42578125" style="729"/>
  </cols>
  <sheetData>
    <row r="2" spans="2:10" ht="23.25" customHeight="1">
      <c r="B2" s="1296" t="s">
        <v>673</v>
      </c>
      <c r="C2" s="1297"/>
      <c r="D2" s="1297"/>
      <c r="E2" s="1297"/>
      <c r="F2" s="1297"/>
      <c r="G2" s="1297"/>
      <c r="H2" s="1297"/>
      <c r="I2" s="1297"/>
      <c r="J2" s="1297"/>
    </row>
    <row r="3" spans="2:10">
      <c r="B3" s="730"/>
      <c r="C3" s="731"/>
      <c r="D3" s="731"/>
      <c r="E3" s="731"/>
      <c r="F3" s="731"/>
      <c r="G3" s="731"/>
      <c r="H3" s="731"/>
      <c r="I3" s="731"/>
      <c r="J3" s="732"/>
    </row>
    <row r="4" spans="2:10" ht="18" customHeight="1">
      <c r="B4" s="733"/>
      <c r="C4" s="734"/>
      <c r="D4" s="734"/>
      <c r="E4" s="734"/>
      <c r="F4" s="734"/>
      <c r="G4" s="734"/>
      <c r="H4" s="734"/>
      <c r="I4" s="734"/>
      <c r="J4" s="735"/>
    </row>
    <row r="5" spans="2:10" ht="18" customHeight="1">
      <c r="B5" s="733"/>
      <c r="C5" s="734"/>
      <c r="D5" s="734"/>
      <c r="E5" s="734"/>
      <c r="F5" s="734"/>
      <c r="G5" s="734"/>
      <c r="H5" s="734"/>
      <c r="I5" s="734"/>
      <c r="J5" s="735"/>
    </row>
    <row r="6" spans="2:10" ht="18" customHeight="1">
      <c r="B6" s="733"/>
      <c r="C6" s="734"/>
      <c r="D6" s="734"/>
      <c r="E6" s="734"/>
      <c r="F6" s="734"/>
      <c r="G6" s="734"/>
      <c r="H6" s="734"/>
      <c r="I6" s="734"/>
      <c r="J6" s="735"/>
    </row>
    <row r="7" spans="2:10" ht="18" customHeight="1">
      <c r="B7" s="733"/>
      <c r="C7" s="734"/>
      <c r="D7" s="734"/>
      <c r="E7" s="734"/>
      <c r="F7" s="734"/>
      <c r="G7" s="734"/>
      <c r="H7" s="734"/>
      <c r="I7" s="734"/>
      <c r="J7" s="735"/>
    </row>
    <row r="8" spans="2:10" ht="18" customHeight="1">
      <c r="B8" s="733"/>
      <c r="C8" s="734"/>
      <c r="D8" s="734"/>
      <c r="E8" s="734"/>
      <c r="F8" s="734"/>
      <c r="G8" s="734"/>
      <c r="H8" s="734"/>
      <c r="I8" s="734"/>
      <c r="J8" s="735"/>
    </row>
    <row r="9" spans="2:10" ht="18" customHeight="1">
      <c r="B9" s="733"/>
      <c r="C9" s="734"/>
      <c r="D9" s="734"/>
      <c r="E9" s="734"/>
      <c r="F9" s="734"/>
      <c r="G9" s="734"/>
      <c r="H9" s="734"/>
      <c r="I9" s="734"/>
      <c r="J9" s="735"/>
    </row>
    <row r="10" spans="2:10" ht="18" customHeight="1">
      <c r="B10" s="733"/>
      <c r="C10" s="734"/>
      <c r="D10" s="734"/>
      <c r="E10" s="734"/>
      <c r="F10" s="734"/>
      <c r="G10" s="734"/>
      <c r="H10" s="734"/>
      <c r="I10" s="734"/>
      <c r="J10" s="735"/>
    </row>
    <row r="11" spans="2:10" ht="18" customHeight="1">
      <c r="B11" s="733"/>
      <c r="C11" s="734"/>
      <c r="D11" s="734"/>
      <c r="E11" s="734"/>
      <c r="F11" s="734"/>
      <c r="G11" s="734"/>
      <c r="H11" s="734"/>
      <c r="I11" s="734"/>
      <c r="J11" s="735"/>
    </row>
    <row r="12" spans="2:10" ht="18" customHeight="1">
      <c r="B12" s="733"/>
      <c r="C12" s="734"/>
      <c r="D12" s="734"/>
      <c r="E12" s="734"/>
      <c r="F12" s="734"/>
      <c r="G12" s="734"/>
      <c r="H12" s="734"/>
      <c r="I12" s="734"/>
      <c r="J12" s="735"/>
    </row>
    <row r="13" spans="2:10">
      <c r="B13" s="733"/>
      <c r="C13" s="734"/>
      <c r="D13" s="734"/>
      <c r="E13" s="734"/>
      <c r="F13" s="734"/>
      <c r="G13" s="734"/>
      <c r="H13" s="734"/>
      <c r="I13" s="734"/>
      <c r="J13" s="735"/>
    </row>
    <row r="14" spans="2:10">
      <c r="B14" s="733"/>
      <c r="C14" s="734"/>
      <c r="D14" s="734"/>
      <c r="E14" s="734"/>
      <c r="F14" s="734"/>
      <c r="G14" s="734"/>
      <c r="H14" s="734"/>
      <c r="I14" s="734"/>
      <c r="J14" s="735"/>
    </row>
    <row r="15" spans="2:10">
      <c r="B15" s="733"/>
      <c r="C15" s="734"/>
      <c r="D15" s="734"/>
      <c r="E15" s="734"/>
      <c r="F15" s="734"/>
      <c r="G15" s="734"/>
      <c r="H15" s="734"/>
      <c r="I15" s="734"/>
      <c r="J15" s="735"/>
    </row>
    <row r="16" spans="2:10">
      <c r="B16" s="733"/>
      <c r="C16" s="734"/>
      <c r="D16" s="734"/>
      <c r="E16" s="734"/>
      <c r="F16" s="734"/>
      <c r="G16" s="734"/>
      <c r="H16" s="734"/>
      <c r="I16" s="734"/>
      <c r="J16" s="735"/>
    </row>
    <row r="17" spans="2:10">
      <c r="B17" s="733"/>
      <c r="C17" s="734"/>
      <c r="D17" s="734"/>
      <c r="E17" s="734"/>
      <c r="F17" s="734"/>
      <c r="G17" s="734"/>
      <c r="H17" s="734"/>
      <c r="I17" s="734"/>
      <c r="J17" s="735"/>
    </row>
    <row r="18" spans="2:10">
      <c r="B18" s="733"/>
      <c r="C18" s="734"/>
      <c r="D18" s="734"/>
      <c r="E18" s="734"/>
      <c r="F18" s="734"/>
      <c r="G18" s="734"/>
      <c r="H18" s="734"/>
      <c r="I18" s="734"/>
      <c r="J18" s="735"/>
    </row>
    <row r="19" spans="2:10">
      <c r="B19" s="733"/>
      <c r="C19" s="734"/>
      <c r="D19" s="734"/>
      <c r="E19" s="734"/>
      <c r="F19" s="734"/>
      <c r="G19" s="734"/>
      <c r="H19" s="734"/>
      <c r="I19" s="734"/>
      <c r="J19" s="735"/>
    </row>
    <row r="20" spans="2:10">
      <c r="B20" s="736"/>
      <c r="C20" s="737"/>
      <c r="D20" s="737"/>
      <c r="E20" s="737"/>
      <c r="F20" s="737"/>
      <c r="G20" s="737"/>
      <c r="H20" s="737"/>
      <c r="I20" s="737"/>
      <c r="J20" s="738"/>
    </row>
  </sheetData>
  <sheetProtection algorithmName="SHA-512" hashValue="HsXOB0iyN4wrF1nP+f4g8uZxh3IQnCksq52GaqZ5wut347GhMAeJWRf8xC9/XDhbrJj24U1Gyt3Aeo6zZeD71g==" saltValue="fu5RfB17IWGRewa+DSd13Q==" spinCount="100000" sheet="1" objects="1" scenarios="1"/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125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B2:F10"/>
  <sheetViews>
    <sheetView workbookViewId="0"/>
  </sheetViews>
  <sheetFormatPr baseColWidth="10" defaultRowHeight="15"/>
  <cols>
    <col min="1" max="1" width="3.7109375" customWidth="1"/>
    <col min="3" max="6" width="14.7109375" customWidth="1"/>
  </cols>
  <sheetData>
    <row r="2" spans="2:6" ht="36" customHeight="1" thickBot="1">
      <c r="B2" s="1299" t="s">
        <v>607</v>
      </c>
      <c r="C2" s="1300"/>
      <c r="D2" s="1300"/>
      <c r="E2" s="1300"/>
      <c r="F2" s="1300"/>
    </row>
    <row r="3" spans="2:6" ht="38.25">
      <c r="B3" s="515" t="s">
        <v>0</v>
      </c>
      <c r="C3" s="516" t="s">
        <v>471</v>
      </c>
      <c r="D3" s="517" t="s">
        <v>472</v>
      </c>
      <c r="E3" s="516" t="s">
        <v>474</v>
      </c>
      <c r="F3" s="516" t="s">
        <v>473</v>
      </c>
    </row>
    <row r="4" spans="2:6" ht="18.75" customHeight="1">
      <c r="B4" s="518">
        <v>2013</v>
      </c>
      <c r="C4" s="806">
        <v>0.48099999999999998</v>
      </c>
      <c r="D4" s="807">
        <v>0.48099999999999998</v>
      </c>
      <c r="E4" s="806">
        <v>0.52500000000000002</v>
      </c>
      <c r="F4" s="807">
        <f>+E4</f>
        <v>0.52500000000000002</v>
      </c>
    </row>
    <row r="5" spans="2:6" ht="18.75" customHeight="1">
      <c r="B5" s="521">
        <v>2014</v>
      </c>
      <c r="C5" s="808">
        <v>0.443</v>
      </c>
      <c r="D5" s="808">
        <v>0.92400000000000004</v>
      </c>
      <c r="E5" s="808">
        <f>+'3.20'!G37</f>
        <v>9.1730000000000018</v>
      </c>
      <c r="F5" s="808">
        <f>+E5+F4</f>
        <v>9.6980000000000022</v>
      </c>
    </row>
    <row r="6" spans="2:6" ht="18.75" customHeight="1">
      <c r="B6" s="518">
        <v>2015</v>
      </c>
      <c r="C6" s="806">
        <v>0.48499999999999999</v>
      </c>
      <c r="D6" s="807">
        <v>1.409</v>
      </c>
      <c r="E6" s="806"/>
      <c r="F6" s="807"/>
    </row>
    <row r="7" spans="2:6" ht="18.75" customHeight="1">
      <c r="B7" s="521">
        <v>2016</v>
      </c>
      <c r="C7" s="808">
        <v>0.443</v>
      </c>
      <c r="D7" s="808">
        <v>1.8520000000000001</v>
      </c>
      <c r="E7" s="808"/>
      <c r="F7" s="808"/>
    </row>
    <row r="8" spans="2:6" ht="18.75" customHeight="1">
      <c r="B8" s="518">
        <v>2017</v>
      </c>
      <c r="C8" s="806">
        <v>0.49299999999999999</v>
      </c>
      <c r="D8" s="807">
        <v>2.3450000000000002</v>
      </c>
      <c r="E8" s="806"/>
      <c r="F8" s="807"/>
    </row>
    <row r="9" spans="2:6" ht="18.75" customHeight="1">
      <c r="B9" s="521">
        <v>2018</v>
      </c>
      <c r="C9" s="808">
        <v>0.53500000000000003</v>
      </c>
      <c r="D9" s="808">
        <v>2.88</v>
      </c>
      <c r="E9" s="808"/>
      <c r="F9" s="808"/>
    </row>
    <row r="10" spans="2:6" ht="15" customHeight="1">
      <c r="B10" s="1298" t="s">
        <v>321</v>
      </c>
      <c r="C10" s="1298"/>
      <c r="D10" s="1298"/>
      <c r="E10" s="1298"/>
      <c r="F10" s="1298"/>
    </row>
  </sheetData>
  <sheetProtection algorithmName="SHA-512" hashValue="2+2D55/SGTLZXzbaydx5FAshOyJCcJ2Be+1z9kpvNGVzp3t6JFHBSeP+eibWATZXYaxLNimTGYCfhOhu6XejoQ==" saltValue="FqJ02yVsk7H8mB8xHB2fjg==" spinCount="100000" sheet="1" objects="1" scenarios="1"/>
  <mergeCells count="2">
    <mergeCell ref="B10:F10"/>
    <mergeCell ref="B2:F2"/>
  </mergeCells>
  <pageMargins left="0.7" right="0.7" top="0.75" bottom="0.75" header="0.3" footer="0.3"/>
  <pageSetup paperSize="125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B1:G38"/>
  <sheetViews>
    <sheetView zoomScale="85" zoomScaleNormal="85" workbookViewId="0"/>
  </sheetViews>
  <sheetFormatPr baseColWidth="10" defaultRowHeight="15"/>
  <cols>
    <col min="1" max="1" width="2.5703125" customWidth="1"/>
    <col min="2" max="2" width="26.7109375" customWidth="1"/>
    <col min="3" max="7" width="12.140625" customWidth="1"/>
  </cols>
  <sheetData>
    <row r="1" spans="2:7" ht="15.75" thickBot="1"/>
    <row r="2" spans="2:7" ht="15.75">
      <c r="B2" s="1301" t="s">
        <v>606</v>
      </c>
      <c r="C2" s="1302"/>
      <c r="D2" s="1302"/>
      <c r="E2" s="1302"/>
      <c r="F2" s="1302"/>
      <c r="G2" s="1302"/>
    </row>
    <row r="3" spans="2:7" ht="25.5" customHeight="1">
      <c r="B3" s="1308" t="s">
        <v>24</v>
      </c>
      <c r="C3" s="1304" t="s">
        <v>322</v>
      </c>
      <c r="D3" s="1306">
        <v>2013</v>
      </c>
      <c r="E3" s="1307"/>
      <c r="F3" s="1306">
        <v>2014</v>
      </c>
      <c r="G3" s="1307"/>
    </row>
    <row r="4" spans="2:7" ht="20.25" customHeight="1">
      <c r="B4" s="1309"/>
      <c r="C4" s="1305"/>
      <c r="D4" s="859" t="s">
        <v>604</v>
      </c>
      <c r="E4" s="859" t="s">
        <v>605</v>
      </c>
      <c r="F4" s="859" t="s">
        <v>604</v>
      </c>
      <c r="G4" s="859" t="s">
        <v>605</v>
      </c>
    </row>
    <row r="5" spans="2:7" ht="18" customHeight="1">
      <c r="B5" s="861" t="s">
        <v>27</v>
      </c>
      <c r="C5" s="862">
        <v>0.375</v>
      </c>
      <c r="D5" s="862" t="s">
        <v>603</v>
      </c>
      <c r="E5" s="862">
        <v>0.375</v>
      </c>
      <c r="F5" s="862">
        <v>-2E-3</v>
      </c>
      <c r="G5" s="862">
        <v>0.373</v>
      </c>
    </row>
    <row r="6" spans="2:7" ht="18" customHeight="1">
      <c r="B6" s="860" t="s">
        <v>28</v>
      </c>
      <c r="C6" s="808">
        <v>0.64700000000000002</v>
      </c>
      <c r="D6" s="808">
        <v>2E-3</v>
      </c>
      <c r="E6" s="808">
        <v>0.64900000000000002</v>
      </c>
      <c r="F6" s="808">
        <v>1.0999999999999999E-2</v>
      </c>
      <c r="G6" s="808">
        <v>0.65800000000000003</v>
      </c>
    </row>
    <row r="7" spans="2:7" ht="18" customHeight="1">
      <c r="B7" s="861" t="s">
        <v>29</v>
      </c>
      <c r="C7" s="862">
        <v>8.5999999999999993E-2</v>
      </c>
      <c r="D7" s="862">
        <v>1.4E-2</v>
      </c>
      <c r="E7" s="862">
        <v>0.1</v>
      </c>
      <c r="F7" s="862">
        <v>8.9999999999999993E-3</v>
      </c>
      <c r="G7" s="862">
        <v>9.5000000000000001E-2</v>
      </c>
    </row>
    <row r="8" spans="2:7" ht="18" customHeight="1">
      <c r="B8" s="860" t="s">
        <v>30</v>
      </c>
      <c r="C8" s="808">
        <v>1.6E-2</v>
      </c>
      <c r="D8" s="808" t="s">
        <v>603</v>
      </c>
      <c r="E8" s="808">
        <v>1.6E-2</v>
      </c>
      <c r="F8" s="808">
        <v>3.0000000000000001E-3</v>
      </c>
      <c r="G8" s="808">
        <v>1.9E-2</v>
      </c>
    </row>
    <row r="9" spans="2:7" ht="18" customHeight="1">
      <c r="B9" s="861" t="s">
        <v>31</v>
      </c>
      <c r="C9" s="862">
        <v>5.5E-2</v>
      </c>
      <c r="D9" s="862" t="s">
        <v>603</v>
      </c>
      <c r="E9" s="862">
        <v>5.5E-2</v>
      </c>
      <c r="F9" s="862">
        <v>-7.0000000000000001E-3</v>
      </c>
      <c r="G9" s="862">
        <v>4.8000000000000001E-2</v>
      </c>
    </row>
    <row r="10" spans="2:7" ht="18" customHeight="1">
      <c r="B10" s="860" t="s">
        <v>32</v>
      </c>
      <c r="C10" s="808">
        <v>0.55900000000000005</v>
      </c>
      <c r="D10" s="808">
        <v>3.0000000000000001E-3</v>
      </c>
      <c r="E10" s="808">
        <v>0.56200000000000006</v>
      </c>
      <c r="F10" s="808">
        <v>3.5000000000000003E-2</v>
      </c>
      <c r="G10" s="808">
        <v>0.59399999999999997</v>
      </c>
    </row>
    <row r="11" spans="2:7" ht="18" customHeight="1">
      <c r="B11" s="861" t="s">
        <v>33</v>
      </c>
      <c r="C11" s="862">
        <v>0.14199999999999999</v>
      </c>
      <c r="D11" s="862">
        <v>2E-3</v>
      </c>
      <c r="E11" s="862">
        <v>0.14399999999999999</v>
      </c>
      <c r="F11" s="862">
        <v>5.0000000000000001E-3</v>
      </c>
      <c r="G11" s="862">
        <v>0.14699999999999999</v>
      </c>
    </row>
    <row r="12" spans="2:7" ht="18" customHeight="1">
      <c r="B12" s="860" t="s">
        <v>34</v>
      </c>
      <c r="C12" s="808">
        <v>0.13400000000000001</v>
      </c>
      <c r="D12" s="808">
        <v>2.1000000000000001E-2</v>
      </c>
      <c r="E12" s="808">
        <v>0.155</v>
      </c>
      <c r="F12" s="808">
        <v>2.3E-2</v>
      </c>
      <c r="G12" s="808">
        <v>0.157</v>
      </c>
    </row>
    <row r="13" spans="2:7" ht="18" customHeight="1">
      <c r="B13" s="861" t="s">
        <v>35</v>
      </c>
      <c r="C13" s="862">
        <v>0.379</v>
      </c>
      <c r="D13" s="862">
        <v>4.0000000000000001E-3</v>
      </c>
      <c r="E13" s="862">
        <v>0.38300000000000001</v>
      </c>
      <c r="F13" s="862">
        <v>0.03</v>
      </c>
      <c r="G13" s="862">
        <v>0.40899999999999997</v>
      </c>
    </row>
    <row r="14" spans="2:7" ht="18" customHeight="1">
      <c r="B14" s="860" t="s">
        <v>36</v>
      </c>
      <c r="C14" s="808">
        <v>0.21299999999999999</v>
      </c>
      <c r="D14" s="808">
        <v>1E-3</v>
      </c>
      <c r="E14" s="808">
        <v>0.214</v>
      </c>
      <c r="F14" s="808">
        <v>5.0000000000000001E-3</v>
      </c>
      <c r="G14" s="808">
        <v>0.218</v>
      </c>
    </row>
    <row r="15" spans="2:7" ht="18" customHeight="1">
      <c r="B15" s="861" t="s">
        <v>37</v>
      </c>
      <c r="C15" s="862">
        <v>1.7999999999999999E-2</v>
      </c>
      <c r="D15" s="862">
        <v>1.4E-2</v>
      </c>
      <c r="E15" s="862">
        <v>3.2000000000000001E-2</v>
      </c>
      <c r="F15" s="862">
        <v>4.8000000000000001E-2</v>
      </c>
      <c r="G15" s="862">
        <v>6.6000000000000003E-2</v>
      </c>
    </row>
    <row r="16" spans="2:7" ht="18" customHeight="1">
      <c r="B16" s="860" t="s">
        <v>38</v>
      </c>
      <c r="C16" s="808">
        <v>0.36899999999999999</v>
      </c>
      <c r="D16" s="808">
        <v>3.2000000000000001E-2</v>
      </c>
      <c r="E16" s="808">
        <v>0.40100000000000002</v>
      </c>
      <c r="F16" s="808">
        <v>3.1E-2</v>
      </c>
      <c r="G16" s="808">
        <v>0.4</v>
      </c>
    </row>
    <row r="17" spans="2:7" ht="18" customHeight="1">
      <c r="B17" s="861" t="s">
        <v>39</v>
      </c>
      <c r="C17" s="862">
        <v>7.0000000000000001E-3</v>
      </c>
      <c r="D17" s="862">
        <v>1E-3</v>
      </c>
      <c r="E17" s="862">
        <v>8.0000000000000002E-3</v>
      </c>
      <c r="F17" s="862">
        <v>1.0999999999999999E-2</v>
      </c>
      <c r="G17" s="862">
        <v>1.7999999999999999E-2</v>
      </c>
    </row>
    <row r="18" spans="2:7" ht="18" customHeight="1">
      <c r="B18" s="860" t="s">
        <v>40</v>
      </c>
      <c r="C18" s="808">
        <v>0.72199999999999998</v>
      </c>
      <c r="D18" s="808">
        <v>0.14099999999999999</v>
      </c>
      <c r="E18" s="808">
        <v>0.86299999999999999</v>
      </c>
      <c r="F18" s="808">
        <v>0.433</v>
      </c>
      <c r="G18" s="808">
        <v>1.155</v>
      </c>
    </row>
    <row r="19" spans="2:7" ht="18" customHeight="1">
      <c r="B19" s="861" t="s">
        <v>41</v>
      </c>
      <c r="C19" s="862">
        <v>0.69</v>
      </c>
      <c r="D19" s="862" t="s">
        <v>603</v>
      </c>
      <c r="E19" s="862">
        <v>0.69</v>
      </c>
      <c r="F19" s="862">
        <v>0.01</v>
      </c>
      <c r="G19" s="862">
        <v>0.7</v>
      </c>
    </row>
    <row r="20" spans="2:7" ht="18" customHeight="1">
      <c r="B20" s="860" t="s">
        <v>42</v>
      </c>
      <c r="C20" s="808">
        <v>0.216</v>
      </c>
      <c r="D20" s="808">
        <v>2.5999999999999999E-2</v>
      </c>
      <c r="E20" s="808">
        <v>0.24199999999999999</v>
      </c>
      <c r="F20" s="808">
        <v>3.4000000000000002E-2</v>
      </c>
      <c r="G20" s="808">
        <v>0.25</v>
      </c>
    </row>
    <row r="21" spans="2:7" ht="18" customHeight="1">
      <c r="B21" s="861" t="s">
        <v>43</v>
      </c>
      <c r="C21" s="862">
        <v>0.20100000000000001</v>
      </c>
      <c r="D21" s="862" t="s">
        <v>603</v>
      </c>
      <c r="E21" s="862">
        <v>0.20100000000000001</v>
      </c>
      <c r="F21" s="862">
        <v>-1.7999999999999999E-2</v>
      </c>
      <c r="G21" s="862">
        <v>0.183</v>
      </c>
    </row>
    <row r="22" spans="2:7" ht="18" customHeight="1">
      <c r="B22" s="860" t="s">
        <v>44</v>
      </c>
      <c r="C22" s="808">
        <v>0.128</v>
      </c>
      <c r="D22" s="808">
        <v>8.9999999999999993E-3</v>
      </c>
      <c r="E22" s="808">
        <v>0.13700000000000001</v>
      </c>
      <c r="F22" s="808">
        <v>3.5999999999999997E-2</v>
      </c>
      <c r="G22" s="808">
        <v>0.16400000000000001</v>
      </c>
    </row>
    <row r="23" spans="2:7" ht="18" customHeight="1">
      <c r="B23" s="861" t="s">
        <v>45</v>
      </c>
      <c r="C23" s="862">
        <v>1.2749999999999999</v>
      </c>
      <c r="D23" s="862">
        <v>0.08</v>
      </c>
      <c r="E23" s="862">
        <v>1.355</v>
      </c>
      <c r="F23" s="862">
        <v>0.14000000000000001</v>
      </c>
      <c r="G23" s="862">
        <v>1.415</v>
      </c>
    </row>
    <row r="24" spans="2:7" ht="18" customHeight="1">
      <c r="B24" s="860" t="s">
        <v>46</v>
      </c>
      <c r="C24" s="808">
        <v>0.105</v>
      </c>
      <c r="D24" s="808" t="s">
        <v>603</v>
      </c>
      <c r="E24" s="808">
        <v>0.105</v>
      </c>
      <c r="F24" s="808">
        <v>4.0000000000000001E-3</v>
      </c>
      <c r="G24" s="808">
        <v>0.109</v>
      </c>
    </row>
    <row r="25" spans="2:7" ht="18" customHeight="1">
      <c r="B25" s="861" t="s">
        <v>47</v>
      </c>
      <c r="C25" s="862">
        <v>0.3</v>
      </c>
      <c r="D25" s="862">
        <v>4.2000000000000003E-2</v>
      </c>
      <c r="E25" s="862">
        <v>0.34200000000000003</v>
      </c>
      <c r="F25" s="862">
        <v>6.5000000000000002E-2</v>
      </c>
      <c r="G25" s="862">
        <v>0.36499999999999999</v>
      </c>
    </row>
    <row r="26" spans="2:7" ht="18" customHeight="1">
      <c r="B26" s="860" t="s">
        <v>48</v>
      </c>
      <c r="C26" s="808">
        <v>0.17100000000000001</v>
      </c>
      <c r="D26" s="808">
        <v>2.1999999999999999E-2</v>
      </c>
      <c r="E26" s="808">
        <v>0.193</v>
      </c>
      <c r="F26" s="808">
        <v>1.4999999999999999E-2</v>
      </c>
      <c r="G26" s="808">
        <v>0.186</v>
      </c>
    </row>
    <row r="27" spans="2:7" ht="18" customHeight="1">
      <c r="B27" s="861" t="s">
        <v>49</v>
      </c>
      <c r="C27" s="862">
        <v>0.21299999999999999</v>
      </c>
      <c r="D27" s="862" t="s">
        <v>603</v>
      </c>
      <c r="E27" s="862">
        <v>0.21299999999999999</v>
      </c>
      <c r="F27" s="862">
        <v>4.0000000000000001E-3</v>
      </c>
      <c r="G27" s="862">
        <v>0.217</v>
      </c>
    </row>
    <row r="28" spans="2:7" ht="18" customHeight="1">
      <c r="B28" s="860" t="s">
        <v>50</v>
      </c>
      <c r="C28" s="808">
        <v>0.182</v>
      </c>
      <c r="D28" s="808" t="s">
        <v>603</v>
      </c>
      <c r="E28" s="808">
        <v>0.182</v>
      </c>
      <c r="F28" s="808">
        <v>4.0000000000000001E-3</v>
      </c>
      <c r="G28" s="808">
        <v>0.186</v>
      </c>
    </row>
    <row r="29" spans="2:7" ht="18" customHeight="1">
      <c r="B29" s="861" t="s">
        <v>51</v>
      </c>
      <c r="C29" s="862">
        <v>0.161</v>
      </c>
      <c r="D29" s="862">
        <v>1.4E-2</v>
      </c>
      <c r="E29" s="862">
        <v>0.17499999999999999</v>
      </c>
      <c r="F29" s="862">
        <v>6.0000000000000001E-3</v>
      </c>
      <c r="G29" s="862">
        <v>0.16700000000000001</v>
      </c>
    </row>
    <row r="30" spans="2:7" ht="18" customHeight="1">
      <c r="B30" s="860" t="s">
        <v>52</v>
      </c>
      <c r="C30" s="808">
        <v>0.106</v>
      </c>
      <c r="D30" s="808">
        <v>2.1999999999999999E-2</v>
      </c>
      <c r="E30" s="808">
        <v>0.128</v>
      </c>
      <c r="F30" s="808">
        <v>3.4000000000000002E-2</v>
      </c>
      <c r="G30" s="808">
        <v>0.14000000000000001</v>
      </c>
    </row>
    <row r="31" spans="2:7" ht="18" customHeight="1">
      <c r="B31" s="861" t="s">
        <v>53</v>
      </c>
      <c r="C31" s="862">
        <v>5.1999999999999998E-2</v>
      </c>
      <c r="D31" s="862">
        <v>8.0000000000000002E-3</v>
      </c>
      <c r="E31" s="862">
        <v>0.06</v>
      </c>
      <c r="F31" s="862">
        <v>1.2999999999999999E-2</v>
      </c>
      <c r="G31" s="862">
        <v>6.5000000000000002E-2</v>
      </c>
    </row>
    <row r="32" spans="2:7" ht="18" customHeight="1">
      <c r="B32" s="860" t="s">
        <v>54</v>
      </c>
      <c r="C32" s="808">
        <v>0.23100000000000001</v>
      </c>
      <c r="D32" s="808">
        <v>1.2E-2</v>
      </c>
      <c r="E32" s="808">
        <v>0.24299999999999999</v>
      </c>
      <c r="F32" s="808">
        <v>-2.4E-2</v>
      </c>
      <c r="G32" s="808">
        <v>0.20699999999999999</v>
      </c>
    </row>
    <row r="33" spans="2:7" ht="18" customHeight="1">
      <c r="B33" s="861" t="s">
        <v>55</v>
      </c>
      <c r="C33" s="862">
        <v>5.2999999999999999E-2</v>
      </c>
      <c r="D33" s="862" t="s">
        <v>603</v>
      </c>
      <c r="E33" s="862">
        <v>5.2999999999999999E-2</v>
      </c>
      <c r="F33" s="862">
        <v>-1.4E-2</v>
      </c>
      <c r="G33" s="862">
        <v>3.9E-2</v>
      </c>
    </row>
    <row r="34" spans="2:7" ht="18" customHeight="1">
      <c r="B34" s="860" t="s">
        <v>56</v>
      </c>
      <c r="C34" s="808">
        <v>0.35399999999999998</v>
      </c>
      <c r="D34" s="808" t="s">
        <v>603</v>
      </c>
      <c r="E34" s="808">
        <v>0.35399999999999998</v>
      </c>
      <c r="F34" s="808">
        <v>-2.8000000000000001E-2</v>
      </c>
      <c r="G34" s="808">
        <v>0.32600000000000001</v>
      </c>
    </row>
    <row r="35" spans="2:7" ht="18" customHeight="1">
      <c r="B35" s="861" t="s">
        <v>57</v>
      </c>
      <c r="C35" s="862">
        <v>6.0000000000000001E-3</v>
      </c>
      <c r="D35" s="862">
        <v>1E-3</v>
      </c>
      <c r="E35" s="862">
        <v>7.0000000000000001E-3</v>
      </c>
      <c r="F35" s="862">
        <v>8.9999999999999993E-3</v>
      </c>
      <c r="G35" s="862">
        <v>1.4999999999999999E-2</v>
      </c>
    </row>
    <row r="36" spans="2:7" ht="18" customHeight="1">
      <c r="B36" s="860" t="s">
        <v>58</v>
      </c>
      <c r="C36" s="808">
        <v>3.5000000000000003E-2</v>
      </c>
      <c r="D36" s="808">
        <v>5.3999999999999999E-2</v>
      </c>
      <c r="E36" s="808">
        <v>8.8999999999999996E-2</v>
      </c>
      <c r="F36" s="808">
        <v>4.7E-2</v>
      </c>
      <c r="G36" s="808">
        <v>8.2000000000000003E-2</v>
      </c>
    </row>
    <row r="37" spans="2:7" ht="18" customHeight="1">
      <c r="B37" s="863" t="s">
        <v>4</v>
      </c>
      <c r="C37" s="864">
        <f>SUM(C5:C36)</f>
        <v>8.2009999999999987</v>
      </c>
      <c r="D37" s="864">
        <f>SUM(D5:D36)</f>
        <v>0.52500000000000013</v>
      </c>
      <c r="E37" s="864">
        <f t="shared" ref="E37:F37" si="0">SUM(E5:E36)</f>
        <v>8.7260000000000009</v>
      </c>
      <c r="F37" s="864">
        <f t="shared" si="0"/>
        <v>0.9720000000000002</v>
      </c>
      <c r="G37" s="864">
        <f>SUMIF(G5:G36,"&gt;0")</f>
        <v>9.1730000000000018</v>
      </c>
    </row>
    <row r="38" spans="2:7">
      <c r="B38" s="1303" t="s">
        <v>321</v>
      </c>
      <c r="C38" s="1303"/>
      <c r="D38" s="1303"/>
      <c r="E38" s="1303"/>
      <c r="F38" s="1303"/>
      <c r="G38" s="1303"/>
    </row>
  </sheetData>
  <sheetProtection algorithmName="SHA-512" hashValue="whJAXjJyEkNnjToqpH2CxnB5EkBZiamYhA+XIBxruGGdhnvXcz/KyqIsoSmJr6fPrpttXQMm6LK1KPwoNxsSWA==" saltValue="RrBs41Ojwf6oPoJjNOlr7Q==" spinCount="100000" sheet="1" objects="1" scenarios="1"/>
  <mergeCells count="6">
    <mergeCell ref="B2:G2"/>
    <mergeCell ref="B38:G38"/>
    <mergeCell ref="C3:C4"/>
    <mergeCell ref="D3:E3"/>
    <mergeCell ref="F3:G3"/>
    <mergeCell ref="B3:B4"/>
  </mergeCells>
  <pageMargins left="0.7" right="0.7" top="0.75" bottom="0.75" header="0.3" footer="0.3"/>
  <pageSetup paperSize="125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38"/>
  <sheetViews>
    <sheetView showZeros="0" zoomScale="70" zoomScaleNormal="70" workbookViewId="0">
      <selection activeCell="N19" sqref="N19"/>
    </sheetView>
  </sheetViews>
  <sheetFormatPr baseColWidth="10" defaultRowHeight="12.75"/>
  <cols>
    <col min="1" max="1" width="2.7109375" style="329" customWidth="1"/>
    <col min="2" max="2" width="18.7109375" style="329" customWidth="1"/>
    <col min="3" max="4" width="10.7109375" style="329" customWidth="1"/>
    <col min="5" max="11" width="10.7109375" style="545" customWidth="1"/>
    <col min="12" max="12" width="11.42578125" style="329"/>
    <col min="13" max="13" width="13.5703125" style="329" customWidth="1"/>
    <col min="14" max="16384" width="11.42578125" style="329"/>
  </cols>
  <sheetData>
    <row r="1" spans="1:19" s="527" customFormat="1" ht="12" customHeight="1" thickBot="1">
      <c r="A1" s="22"/>
      <c r="B1" s="20"/>
      <c r="C1" s="20"/>
      <c r="D1" s="20"/>
      <c r="E1" s="525"/>
      <c r="F1" s="525"/>
      <c r="G1" s="525"/>
      <c r="H1" s="525"/>
      <c r="I1" s="526"/>
      <c r="J1" s="526"/>
      <c r="K1" s="526"/>
    </row>
    <row r="2" spans="1:19" ht="36" customHeight="1" thickBot="1">
      <c r="A2" s="23"/>
      <c r="B2" s="1310" t="s">
        <v>562</v>
      </c>
      <c r="C2" s="1311"/>
      <c r="D2" s="1311"/>
      <c r="E2" s="1311"/>
      <c r="F2" s="1311"/>
      <c r="G2" s="1311"/>
      <c r="H2" s="1311"/>
      <c r="I2" s="1311"/>
      <c r="J2" s="1311"/>
      <c r="K2" s="1311"/>
    </row>
    <row r="3" spans="1:19" ht="30" customHeight="1" thickBot="1">
      <c r="A3" s="23"/>
      <c r="B3" s="1312" t="s">
        <v>323</v>
      </c>
      <c r="C3" s="1314" t="s">
        <v>324</v>
      </c>
      <c r="D3" s="1315"/>
      <c r="E3" s="1315"/>
      <c r="F3" s="1315"/>
      <c r="G3" s="1315"/>
      <c r="H3" s="1315"/>
      <c r="I3" s="1316"/>
      <c r="J3" s="1317" t="s">
        <v>462</v>
      </c>
      <c r="K3" s="1318"/>
      <c r="N3" s="647"/>
    </row>
    <row r="4" spans="1:19" ht="18" customHeight="1" thickBot="1">
      <c r="A4" s="23"/>
      <c r="B4" s="1313"/>
      <c r="C4" s="528">
        <v>2008</v>
      </c>
      <c r="D4" s="528">
        <v>2009</v>
      </c>
      <c r="E4" s="529">
        <v>2010</v>
      </c>
      <c r="F4" s="529">
        <v>2011</v>
      </c>
      <c r="G4" s="529">
        <v>2012</v>
      </c>
      <c r="H4" s="529">
        <v>2013</v>
      </c>
      <c r="I4" s="529">
        <v>2014</v>
      </c>
      <c r="J4" s="530" t="s">
        <v>325</v>
      </c>
      <c r="K4" s="531" t="s">
        <v>84</v>
      </c>
      <c r="N4" s="647"/>
    </row>
    <row r="5" spans="1:19" ht="20.100000000000001" customHeight="1" thickBot="1">
      <c r="A5" s="23"/>
      <c r="B5" s="532" t="s">
        <v>326</v>
      </c>
      <c r="C5" s="533">
        <v>6.27</v>
      </c>
      <c r="D5" s="533">
        <v>8.65</v>
      </c>
      <c r="E5" s="533">
        <v>8.91</v>
      </c>
      <c r="F5" s="533">
        <v>9.3000000000000007</v>
      </c>
      <c r="G5" s="534">
        <v>10.44</v>
      </c>
      <c r="H5" s="534">
        <v>10.97</v>
      </c>
      <c r="I5" s="535">
        <v>11.6</v>
      </c>
      <c r="J5" s="534">
        <f>I5-H5</f>
        <v>0.62999999999999901</v>
      </c>
      <c r="K5" s="536">
        <f>((I5/H5)-1)*100</f>
        <v>5.7429352780309806</v>
      </c>
      <c r="M5" s="537"/>
      <c r="N5" s="647"/>
      <c r="S5" s="646"/>
    </row>
    <row r="6" spans="1:19" ht="20.100000000000001" customHeight="1" thickBot="1">
      <c r="A6" s="23"/>
      <c r="B6" s="538" t="s">
        <v>27</v>
      </c>
      <c r="C6" s="539">
        <v>14.29</v>
      </c>
      <c r="D6" s="539">
        <v>15.36</v>
      </c>
      <c r="E6" s="539">
        <v>16.47</v>
      </c>
      <c r="F6" s="539">
        <v>17.8</v>
      </c>
      <c r="G6" s="540">
        <v>19.16</v>
      </c>
      <c r="H6" s="540">
        <v>20</v>
      </c>
      <c r="I6" s="540">
        <v>20.93</v>
      </c>
      <c r="J6" s="540">
        <f t="shared" ref="J6:J36" si="0">I6-H6</f>
        <v>0.92999999999999972</v>
      </c>
      <c r="K6" s="541">
        <f t="shared" ref="K6:K36" si="1">((I6/H6)-1)*100</f>
        <v>4.6499999999999986</v>
      </c>
      <c r="M6" s="537"/>
      <c r="N6" s="647"/>
      <c r="S6" s="646"/>
    </row>
    <row r="7" spans="1:19" ht="20.100000000000001" customHeight="1" thickBot="1">
      <c r="A7" s="23"/>
      <c r="B7" s="532" t="s">
        <v>327</v>
      </c>
      <c r="C7" s="533">
        <v>11.04</v>
      </c>
      <c r="D7" s="533">
        <v>11.9</v>
      </c>
      <c r="E7" s="533">
        <v>11.92</v>
      </c>
      <c r="F7" s="533">
        <v>13.5</v>
      </c>
      <c r="G7" s="534">
        <v>15.19</v>
      </c>
      <c r="H7" s="534">
        <v>15.78</v>
      </c>
      <c r="I7" s="534">
        <v>18.53</v>
      </c>
      <c r="J7" s="534">
        <f t="shared" si="0"/>
        <v>2.7500000000000018</v>
      </c>
      <c r="K7" s="536">
        <f t="shared" si="1"/>
        <v>17.427122940430941</v>
      </c>
      <c r="M7" s="537"/>
      <c r="N7" s="647"/>
      <c r="S7" s="646"/>
    </row>
    <row r="8" spans="1:19" ht="20.100000000000001" customHeight="1" thickBot="1">
      <c r="A8" s="23"/>
      <c r="B8" s="538" t="s">
        <v>30</v>
      </c>
      <c r="C8" s="539">
        <v>1.6</v>
      </c>
      <c r="D8" s="539">
        <v>1.6</v>
      </c>
      <c r="E8" s="539">
        <v>1.84</v>
      </c>
      <c r="F8" s="539">
        <v>1.8</v>
      </c>
      <c r="G8" s="540">
        <v>2.2999999999999998</v>
      </c>
      <c r="H8" s="540">
        <v>2.2999999999999998</v>
      </c>
      <c r="I8" s="540">
        <v>3.6</v>
      </c>
      <c r="J8" s="847">
        <f t="shared" si="0"/>
        <v>1.3000000000000003</v>
      </c>
      <c r="K8" s="541">
        <f t="shared" si="1"/>
        <v>56.521739130434788</v>
      </c>
      <c r="M8" s="537"/>
      <c r="N8" s="647"/>
      <c r="S8" s="646"/>
    </row>
    <row r="9" spans="1:19" ht="20.100000000000001" customHeight="1" thickBot="1">
      <c r="A9" s="23"/>
      <c r="B9" s="532" t="s">
        <v>328</v>
      </c>
      <c r="C9" s="533">
        <v>5.79</v>
      </c>
      <c r="D9" s="533">
        <v>5.79</v>
      </c>
      <c r="E9" s="533">
        <v>6.11</v>
      </c>
      <c r="F9" s="533">
        <v>9.9</v>
      </c>
      <c r="G9" s="534">
        <v>9.89</v>
      </c>
      <c r="H9" s="534">
        <v>10.99</v>
      </c>
      <c r="I9" s="534">
        <v>11.6</v>
      </c>
      <c r="J9" s="534">
        <f t="shared" si="0"/>
        <v>0.60999999999999943</v>
      </c>
      <c r="K9" s="536">
        <f t="shared" si="1"/>
        <v>5.5505004549590398</v>
      </c>
      <c r="M9" s="537"/>
      <c r="N9" s="647"/>
      <c r="S9" s="646"/>
    </row>
    <row r="10" spans="1:19" ht="20.100000000000001" customHeight="1" thickBot="1">
      <c r="A10" s="23"/>
      <c r="B10" s="538" t="s">
        <v>329</v>
      </c>
      <c r="C10" s="539">
        <v>5.79</v>
      </c>
      <c r="D10" s="539">
        <v>5.79</v>
      </c>
      <c r="E10" s="539">
        <v>6.11</v>
      </c>
      <c r="F10" s="539">
        <v>9.9</v>
      </c>
      <c r="G10" s="540">
        <v>9.89</v>
      </c>
      <c r="H10" s="540">
        <v>10.99</v>
      </c>
      <c r="I10" s="540">
        <v>11.6</v>
      </c>
      <c r="J10" s="540">
        <f t="shared" si="0"/>
        <v>0.60999999999999943</v>
      </c>
      <c r="K10" s="541">
        <f t="shared" si="1"/>
        <v>5.5505004549590398</v>
      </c>
      <c r="M10" s="537"/>
      <c r="N10" s="647"/>
      <c r="S10" s="646"/>
    </row>
    <row r="11" spans="1:19" ht="20.100000000000001" customHeight="1" thickBot="1">
      <c r="A11" s="23"/>
      <c r="B11" s="532" t="s">
        <v>34</v>
      </c>
      <c r="C11" s="533">
        <v>3.62</v>
      </c>
      <c r="D11" s="533">
        <v>3.8</v>
      </c>
      <c r="E11" s="533">
        <v>3.98</v>
      </c>
      <c r="F11" s="533">
        <v>4.2</v>
      </c>
      <c r="G11" s="534">
        <v>4.32</v>
      </c>
      <c r="H11" s="534">
        <v>4.49</v>
      </c>
      <c r="I11" s="534">
        <v>4.66</v>
      </c>
      <c r="J11" s="534">
        <f t="shared" si="0"/>
        <v>0.16999999999999993</v>
      </c>
      <c r="K11" s="536">
        <f t="shared" si="1"/>
        <v>3.786191536748329</v>
      </c>
      <c r="M11" s="537"/>
      <c r="N11" s="647"/>
      <c r="S11" s="646"/>
    </row>
    <row r="12" spans="1:19" ht="20.100000000000001" customHeight="1" thickBot="1">
      <c r="A12" s="23"/>
      <c r="B12" s="538" t="s">
        <v>330</v>
      </c>
      <c r="C12" s="539">
        <v>3.7213333333333334</v>
      </c>
      <c r="D12" s="539">
        <v>3.96</v>
      </c>
      <c r="E12" s="539">
        <v>4.16</v>
      </c>
      <c r="F12" s="539">
        <v>4.5</v>
      </c>
      <c r="G12" s="540">
        <v>4.92</v>
      </c>
      <c r="H12" s="540">
        <v>5.8</v>
      </c>
      <c r="I12" s="540">
        <v>5.8</v>
      </c>
      <c r="J12" s="540">
        <f t="shared" si="0"/>
        <v>0</v>
      </c>
      <c r="K12" s="541">
        <f t="shared" si="1"/>
        <v>0</v>
      </c>
      <c r="M12" s="537"/>
      <c r="N12" s="647"/>
      <c r="S12" s="646"/>
    </row>
    <row r="13" spans="1:19" ht="20.100000000000001" customHeight="1" thickBot="1">
      <c r="A13" s="23"/>
      <c r="B13" s="532" t="s">
        <v>331</v>
      </c>
      <c r="C13" s="533">
        <v>4.8899999999999997</v>
      </c>
      <c r="D13" s="533">
        <v>5.13</v>
      </c>
      <c r="E13" s="533">
        <v>5.13</v>
      </c>
      <c r="F13" s="533">
        <v>5.4</v>
      </c>
      <c r="G13" s="534">
        <v>5.4</v>
      </c>
      <c r="H13" s="534">
        <v>5.4</v>
      </c>
      <c r="I13" s="534">
        <v>5.4</v>
      </c>
      <c r="J13" s="533">
        <f t="shared" si="0"/>
        <v>0</v>
      </c>
      <c r="K13" s="542">
        <f t="shared" si="1"/>
        <v>0</v>
      </c>
      <c r="M13" s="537"/>
      <c r="N13" s="647"/>
      <c r="S13" s="646"/>
    </row>
    <row r="14" spans="1:19" ht="20.100000000000001" customHeight="1" thickBot="1">
      <c r="A14" s="23"/>
      <c r="B14" s="538" t="s">
        <v>35</v>
      </c>
      <c r="C14" s="539">
        <v>4.9473333333333338</v>
      </c>
      <c r="D14" s="539">
        <v>5.26</v>
      </c>
      <c r="E14" s="539">
        <v>15</v>
      </c>
      <c r="F14" s="539">
        <v>15.6</v>
      </c>
      <c r="G14" s="540">
        <v>16.170000000000002</v>
      </c>
      <c r="H14" s="540">
        <v>16.8</v>
      </c>
      <c r="I14" s="540">
        <v>19.98</v>
      </c>
      <c r="J14" s="540">
        <f t="shared" si="0"/>
        <v>3.1799999999999997</v>
      </c>
      <c r="K14" s="541">
        <f t="shared" si="1"/>
        <v>18.928571428571427</v>
      </c>
      <c r="M14" s="537"/>
      <c r="N14" s="647"/>
      <c r="S14" s="646"/>
    </row>
    <row r="15" spans="1:19" ht="20.100000000000001" customHeight="1" thickBot="1">
      <c r="A15" s="23"/>
      <c r="B15" s="532" t="s">
        <v>332</v>
      </c>
      <c r="C15" s="533">
        <v>10.85</v>
      </c>
      <c r="D15" s="533">
        <v>12.07</v>
      </c>
      <c r="E15" s="533">
        <v>13.09</v>
      </c>
      <c r="F15" s="533">
        <v>13.8</v>
      </c>
      <c r="G15" s="534">
        <v>14.23</v>
      </c>
      <c r="H15" s="534">
        <v>15.26</v>
      </c>
      <c r="I15" s="534">
        <v>15.79</v>
      </c>
      <c r="J15" s="534">
        <f t="shared" si="0"/>
        <v>0.52999999999999936</v>
      </c>
      <c r="K15" s="536">
        <f t="shared" si="1"/>
        <v>3.4731323722149376</v>
      </c>
      <c r="M15" s="537"/>
      <c r="N15" s="647"/>
      <c r="S15" s="646"/>
    </row>
    <row r="16" spans="1:19" ht="20.100000000000001" customHeight="1" thickBot="1">
      <c r="A16" s="23"/>
      <c r="B16" s="538" t="s">
        <v>333</v>
      </c>
      <c r="C16" s="539">
        <v>6.17</v>
      </c>
      <c r="D16" s="539">
        <v>6.48</v>
      </c>
      <c r="E16" s="539">
        <v>6.79</v>
      </c>
      <c r="F16" s="539">
        <v>7.1</v>
      </c>
      <c r="G16" s="540">
        <v>7.36</v>
      </c>
      <c r="H16" s="540">
        <v>7.65</v>
      </c>
      <c r="I16" s="540">
        <v>7.95</v>
      </c>
      <c r="J16" s="540">
        <f t="shared" si="0"/>
        <v>0.29999999999999982</v>
      </c>
      <c r="K16" s="541">
        <f t="shared" si="1"/>
        <v>3.9215686274509887</v>
      </c>
      <c r="M16" s="537"/>
      <c r="N16" s="647"/>
      <c r="S16" s="646"/>
    </row>
    <row r="17" spans="1:19" ht="20.100000000000001" customHeight="1" thickBot="1">
      <c r="A17" s="23"/>
      <c r="B17" s="532" t="s">
        <v>334</v>
      </c>
      <c r="C17" s="533">
        <v>5.24</v>
      </c>
      <c r="D17" s="533">
        <v>5.56</v>
      </c>
      <c r="E17" s="533">
        <v>5.56</v>
      </c>
      <c r="F17" s="533">
        <v>5.6</v>
      </c>
      <c r="G17" s="534">
        <v>5.78</v>
      </c>
      <c r="H17" s="534">
        <v>8.64</v>
      </c>
      <c r="I17" s="534">
        <v>9.89</v>
      </c>
      <c r="J17" s="534">
        <f t="shared" si="0"/>
        <v>1.25</v>
      </c>
      <c r="K17" s="536">
        <f t="shared" si="1"/>
        <v>14.467592592592581</v>
      </c>
      <c r="M17" s="537"/>
      <c r="N17" s="647"/>
      <c r="S17" s="646"/>
    </row>
    <row r="18" spans="1:19" ht="20.100000000000001" customHeight="1" thickBot="1">
      <c r="A18" s="23"/>
      <c r="B18" s="538" t="s">
        <v>335</v>
      </c>
      <c r="C18" s="539">
        <v>3.6230000000000002</v>
      </c>
      <c r="D18" s="539">
        <v>4.0599999999999996</v>
      </c>
      <c r="E18" s="539">
        <v>4.0599999999999996</v>
      </c>
      <c r="F18" s="539">
        <v>4.7</v>
      </c>
      <c r="G18" s="540">
        <v>4.66</v>
      </c>
      <c r="H18" s="540">
        <v>4.66</v>
      </c>
      <c r="I18" s="540">
        <v>7.25</v>
      </c>
      <c r="J18" s="540">
        <f t="shared" si="0"/>
        <v>2.59</v>
      </c>
      <c r="K18" s="541">
        <f t="shared" si="1"/>
        <v>55.579399141630901</v>
      </c>
      <c r="M18" s="537"/>
      <c r="N18" s="647"/>
      <c r="S18" s="646"/>
    </row>
    <row r="19" spans="1:19" ht="20.100000000000001" customHeight="1" thickBot="1">
      <c r="A19" s="23"/>
      <c r="B19" s="532" t="s">
        <v>336</v>
      </c>
      <c r="C19" s="533">
        <v>3.03</v>
      </c>
      <c r="D19" s="533">
        <v>3.79</v>
      </c>
      <c r="E19" s="533">
        <v>4.8499999999999996</v>
      </c>
      <c r="F19" s="533">
        <v>5.8</v>
      </c>
      <c r="G19" s="534">
        <v>5.82</v>
      </c>
      <c r="H19" s="534">
        <v>5.82</v>
      </c>
      <c r="I19" s="534">
        <v>5.82</v>
      </c>
      <c r="J19" s="534">
        <f t="shared" si="0"/>
        <v>0</v>
      </c>
      <c r="K19" s="536">
        <f t="shared" si="1"/>
        <v>0</v>
      </c>
      <c r="M19" s="537"/>
      <c r="N19" s="647"/>
      <c r="S19" s="646"/>
    </row>
    <row r="20" spans="1:19" ht="20.100000000000001" customHeight="1" thickBot="1">
      <c r="A20" s="23"/>
      <c r="B20" s="538" t="s">
        <v>337</v>
      </c>
      <c r="C20" s="539">
        <v>5.78</v>
      </c>
      <c r="D20" s="539">
        <v>6.6</v>
      </c>
      <c r="E20" s="539">
        <v>6.95</v>
      </c>
      <c r="F20" s="539">
        <v>7.6</v>
      </c>
      <c r="G20" s="540">
        <v>8.25</v>
      </c>
      <c r="H20" s="540">
        <v>8.98</v>
      </c>
      <c r="I20" s="540">
        <v>8.98</v>
      </c>
      <c r="J20" s="540">
        <f t="shared" si="0"/>
        <v>0</v>
      </c>
      <c r="K20" s="541">
        <f t="shared" si="1"/>
        <v>0</v>
      </c>
      <c r="M20" s="537"/>
      <c r="N20" s="647"/>
      <c r="S20" s="646"/>
    </row>
    <row r="21" spans="1:19" ht="20.100000000000001" customHeight="1" thickBot="1">
      <c r="A21" s="23"/>
      <c r="B21" s="532" t="s">
        <v>338</v>
      </c>
      <c r="C21" s="533">
        <v>10.89</v>
      </c>
      <c r="D21" s="533">
        <v>11.7</v>
      </c>
      <c r="E21" s="533">
        <v>12.57</v>
      </c>
      <c r="F21" s="533">
        <v>15.5</v>
      </c>
      <c r="G21" s="534">
        <v>16.82</v>
      </c>
      <c r="H21" s="534">
        <v>18.29</v>
      </c>
      <c r="I21" s="534">
        <v>19.89</v>
      </c>
      <c r="J21" s="534">
        <f t="shared" si="0"/>
        <v>1.6000000000000014</v>
      </c>
      <c r="K21" s="536">
        <f t="shared" si="1"/>
        <v>8.7479496992892471</v>
      </c>
      <c r="M21" s="537"/>
      <c r="N21" s="647"/>
      <c r="S21" s="646"/>
    </row>
    <row r="22" spans="1:19" ht="20.100000000000001" customHeight="1" thickBot="1">
      <c r="A22" s="23"/>
      <c r="B22" s="538" t="s">
        <v>339</v>
      </c>
      <c r="C22" s="539">
        <v>3.36</v>
      </c>
      <c r="D22" s="539">
        <v>3.9</v>
      </c>
      <c r="E22" s="539">
        <v>3.9</v>
      </c>
      <c r="F22" s="539">
        <v>3.9</v>
      </c>
      <c r="G22" s="540">
        <v>3.9</v>
      </c>
      <c r="H22" s="540">
        <v>3.9</v>
      </c>
      <c r="I22" s="540">
        <v>3.9</v>
      </c>
      <c r="J22" s="540">
        <f t="shared" si="0"/>
        <v>0</v>
      </c>
      <c r="K22" s="541">
        <f t="shared" si="1"/>
        <v>0</v>
      </c>
      <c r="M22" s="537"/>
      <c r="N22" s="647"/>
      <c r="S22" s="646"/>
    </row>
    <row r="23" spans="1:19" ht="20.100000000000001" customHeight="1" thickBot="1">
      <c r="A23" s="23"/>
      <c r="B23" s="532" t="s">
        <v>340</v>
      </c>
      <c r="C23" s="533">
        <v>3.4706666666666668</v>
      </c>
      <c r="D23" s="533">
        <v>4.03</v>
      </c>
      <c r="E23" s="533">
        <v>4.24</v>
      </c>
      <c r="F23" s="533">
        <v>4.5</v>
      </c>
      <c r="G23" s="534">
        <v>4.6100000000000003</v>
      </c>
      <c r="H23" s="534">
        <v>4.9400000000000004</v>
      </c>
      <c r="I23" s="534">
        <v>5.1100000000000003</v>
      </c>
      <c r="J23" s="534">
        <f t="shared" si="0"/>
        <v>0.16999999999999993</v>
      </c>
      <c r="K23" s="536">
        <f t="shared" si="1"/>
        <v>3.4412955465586981</v>
      </c>
      <c r="M23" s="537"/>
      <c r="N23" s="647"/>
      <c r="S23" s="646"/>
    </row>
    <row r="24" spans="1:19" ht="20.100000000000001" customHeight="1" thickBot="1">
      <c r="A24" s="23"/>
      <c r="B24" s="538" t="s">
        <v>341</v>
      </c>
      <c r="C24" s="539">
        <v>6.74</v>
      </c>
      <c r="D24" s="539">
        <v>7.62</v>
      </c>
      <c r="E24" s="539">
        <v>7.76</v>
      </c>
      <c r="F24" s="539">
        <v>8.1999999999999993</v>
      </c>
      <c r="G24" s="540">
        <v>10.19</v>
      </c>
      <c r="H24" s="540">
        <v>10.79</v>
      </c>
      <c r="I24" s="540">
        <v>11.29</v>
      </c>
      <c r="J24" s="540">
        <f t="shared" si="0"/>
        <v>0.5</v>
      </c>
      <c r="K24" s="541">
        <f t="shared" si="1"/>
        <v>4.6339202965709037</v>
      </c>
      <c r="M24" s="537"/>
      <c r="N24" s="647"/>
      <c r="S24" s="646"/>
    </row>
    <row r="25" spans="1:19" ht="20.100000000000001" customHeight="1" thickBot="1">
      <c r="A25" s="23"/>
      <c r="B25" s="532" t="s">
        <v>342</v>
      </c>
      <c r="C25" s="533">
        <v>11.85</v>
      </c>
      <c r="D25" s="533">
        <v>15.24</v>
      </c>
      <c r="E25" s="533">
        <v>17.27</v>
      </c>
      <c r="F25" s="533">
        <v>18.3</v>
      </c>
      <c r="G25" s="534">
        <v>18.260000000000002</v>
      </c>
      <c r="H25" s="534">
        <v>19.72</v>
      </c>
      <c r="I25" s="534">
        <v>20.9</v>
      </c>
      <c r="J25" s="534">
        <f t="shared" si="0"/>
        <v>1.1799999999999997</v>
      </c>
      <c r="K25" s="536">
        <f t="shared" si="1"/>
        <v>5.9837728194726214</v>
      </c>
      <c r="M25" s="537"/>
      <c r="N25" s="647"/>
      <c r="S25" s="646"/>
    </row>
    <row r="26" spans="1:19" ht="20.100000000000001" customHeight="1" thickBot="1">
      <c r="A26" s="23"/>
      <c r="B26" s="538" t="s">
        <v>343</v>
      </c>
      <c r="C26" s="539">
        <v>10.285229648000001</v>
      </c>
      <c r="D26" s="539">
        <v>11.09</v>
      </c>
      <c r="E26" s="539">
        <v>11.93</v>
      </c>
      <c r="F26" s="539">
        <v>13.5</v>
      </c>
      <c r="G26" s="540">
        <v>15.44</v>
      </c>
      <c r="H26" s="540">
        <v>18.43</v>
      </c>
      <c r="I26" s="540">
        <v>19.149999999999999</v>
      </c>
      <c r="J26" s="540">
        <f t="shared" si="0"/>
        <v>0.71999999999999886</v>
      </c>
      <c r="K26" s="541">
        <f t="shared" si="1"/>
        <v>3.9066739012479701</v>
      </c>
      <c r="M26" s="537"/>
      <c r="N26" s="647"/>
      <c r="S26" s="646"/>
    </row>
    <row r="27" spans="1:19" ht="20.100000000000001" customHeight="1" thickBot="1">
      <c r="A27" s="23"/>
      <c r="B27" s="532" t="s">
        <v>344</v>
      </c>
      <c r="C27" s="533">
        <v>1.62</v>
      </c>
      <c r="D27" s="533">
        <v>2.74</v>
      </c>
      <c r="E27" s="533">
        <v>1.62</v>
      </c>
      <c r="F27" s="533">
        <v>1.6</v>
      </c>
      <c r="G27" s="534">
        <v>4.42</v>
      </c>
      <c r="H27" s="534">
        <v>6.35</v>
      </c>
      <c r="I27" s="534">
        <v>6.35</v>
      </c>
      <c r="J27" s="534">
        <f t="shared" si="0"/>
        <v>0</v>
      </c>
      <c r="K27" s="536">
        <f t="shared" si="1"/>
        <v>0</v>
      </c>
      <c r="M27" s="537"/>
      <c r="N27" s="647"/>
      <c r="S27" s="646"/>
    </row>
    <row r="28" spans="1:19" ht="20.100000000000001" customHeight="1" thickBot="1">
      <c r="A28" s="23"/>
      <c r="B28" s="538" t="s">
        <v>47</v>
      </c>
      <c r="C28" s="539">
        <v>8.3441540000000014</v>
      </c>
      <c r="D28" s="539">
        <v>9.1999999999999993</v>
      </c>
      <c r="E28" s="539">
        <v>9.57</v>
      </c>
      <c r="F28" s="539">
        <v>10.1</v>
      </c>
      <c r="G28" s="540">
        <v>10.48</v>
      </c>
      <c r="H28" s="540">
        <v>10.91</v>
      </c>
      <c r="I28" s="540">
        <v>20.440000000000001</v>
      </c>
      <c r="J28" s="540">
        <f t="shared" si="0"/>
        <v>9.5300000000000011</v>
      </c>
      <c r="K28" s="541">
        <f t="shared" si="1"/>
        <v>87.351054078826778</v>
      </c>
      <c r="M28" s="537"/>
      <c r="N28" s="647"/>
      <c r="S28" s="646"/>
    </row>
    <row r="29" spans="1:19" ht="20.100000000000001" customHeight="1" thickBot="1">
      <c r="A29" s="23"/>
      <c r="B29" s="532" t="s">
        <v>345</v>
      </c>
      <c r="C29" s="533">
        <v>4.8541350000000003</v>
      </c>
      <c r="D29" s="533">
        <v>5.09</v>
      </c>
      <c r="E29" s="533">
        <v>5.09</v>
      </c>
      <c r="F29" s="533">
        <v>5.3</v>
      </c>
      <c r="G29" s="534">
        <v>5.52</v>
      </c>
      <c r="H29" s="534">
        <v>5.73</v>
      </c>
      <c r="I29" s="534">
        <v>5.96</v>
      </c>
      <c r="J29" s="534">
        <f t="shared" si="0"/>
        <v>0.22999999999999954</v>
      </c>
      <c r="K29" s="536">
        <f t="shared" si="1"/>
        <v>4.0139616055846261</v>
      </c>
      <c r="M29" s="537"/>
      <c r="N29" s="647"/>
      <c r="S29" s="646"/>
    </row>
    <row r="30" spans="1:19" ht="20.100000000000001" customHeight="1" thickBot="1">
      <c r="A30" s="23"/>
      <c r="B30" s="538" t="s">
        <v>50</v>
      </c>
      <c r="C30" s="539">
        <v>5.97</v>
      </c>
      <c r="D30" s="539">
        <v>6.95</v>
      </c>
      <c r="E30" s="539">
        <v>6.95</v>
      </c>
      <c r="F30" s="539">
        <v>7</v>
      </c>
      <c r="G30" s="540">
        <v>7.7</v>
      </c>
      <c r="H30" s="540">
        <v>8.5500000000000007</v>
      </c>
      <c r="I30" s="540">
        <v>9.19</v>
      </c>
      <c r="J30" s="540">
        <f t="shared" si="0"/>
        <v>0.63999999999999879</v>
      </c>
      <c r="K30" s="541">
        <f t="shared" si="1"/>
        <v>7.4853801169590506</v>
      </c>
      <c r="M30" s="537"/>
      <c r="N30" s="647"/>
      <c r="S30" s="646"/>
    </row>
    <row r="31" spans="1:19" ht="20.100000000000001" customHeight="1" thickBot="1">
      <c r="A31" s="23"/>
      <c r="B31" s="532" t="s">
        <v>346</v>
      </c>
      <c r="C31" s="533">
        <v>13.420333333333334</v>
      </c>
      <c r="D31" s="533">
        <v>14.94</v>
      </c>
      <c r="E31" s="533">
        <v>16.52</v>
      </c>
      <c r="F31" s="533">
        <v>17.3</v>
      </c>
      <c r="G31" s="534">
        <v>17.95</v>
      </c>
      <c r="H31" s="534">
        <v>19.239999999999998</v>
      </c>
      <c r="I31" s="534">
        <v>19.920000000000002</v>
      </c>
      <c r="J31" s="534">
        <f t="shared" si="0"/>
        <v>0.68000000000000327</v>
      </c>
      <c r="K31" s="536">
        <f t="shared" si="1"/>
        <v>3.5343035343035512</v>
      </c>
      <c r="M31" s="537"/>
      <c r="N31" s="647"/>
      <c r="S31" s="646"/>
    </row>
    <row r="32" spans="1:19" ht="20.100000000000001" customHeight="1" thickBot="1">
      <c r="A32" s="23"/>
      <c r="B32" s="538" t="s">
        <v>55</v>
      </c>
      <c r="C32" s="539">
        <v>3.5361666666666665</v>
      </c>
      <c r="D32" s="539">
        <v>4.29</v>
      </c>
      <c r="E32" s="539">
        <v>4.71</v>
      </c>
      <c r="F32" s="539">
        <v>4.9000000000000004</v>
      </c>
      <c r="G32" s="540">
        <v>5.1100000000000003</v>
      </c>
      <c r="H32" s="540">
        <v>5.31</v>
      </c>
      <c r="I32" s="540">
        <v>5.52</v>
      </c>
      <c r="J32" s="540">
        <f t="shared" si="0"/>
        <v>0.20999999999999996</v>
      </c>
      <c r="K32" s="541">
        <f t="shared" si="1"/>
        <v>3.9548022598870025</v>
      </c>
      <c r="M32" s="537"/>
      <c r="N32" s="647"/>
      <c r="S32" s="646"/>
    </row>
    <row r="33" spans="1:19" ht="20.100000000000001" customHeight="1" thickBot="1">
      <c r="A33" s="23"/>
      <c r="B33" s="532" t="s">
        <v>347</v>
      </c>
      <c r="C33" s="533">
        <v>7.38</v>
      </c>
      <c r="D33" s="533">
        <v>8.01</v>
      </c>
      <c r="E33" s="533">
        <v>8.4</v>
      </c>
      <c r="F33" s="533">
        <v>8.6999999999999993</v>
      </c>
      <c r="G33" s="534">
        <v>9.4700000000000006</v>
      </c>
      <c r="H33" s="534">
        <v>10.39</v>
      </c>
      <c r="I33" s="534">
        <v>10.85</v>
      </c>
      <c r="J33" s="534">
        <f t="shared" si="0"/>
        <v>0.45999999999999908</v>
      </c>
      <c r="K33" s="536">
        <f t="shared" si="1"/>
        <v>4.4273339749759222</v>
      </c>
      <c r="M33" s="537"/>
      <c r="N33" s="647"/>
      <c r="S33" s="646"/>
    </row>
    <row r="34" spans="1:19" ht="20.100000000000001" customHeight="1" thickBot="1">
      <c r="A34" s="23"/>
      <c r="B34" s="538" t="s">
        <v>348</v>
      </c>
      <c r="C34" s="539">
        <v>6.01</v>
      </c>
      <c r="D34" s="539">
        <v>6.65</v>
      </c>
      <c r="E34" s="539">
        <v>7.33</v>
      </c>
      <c r="F34" s="539">
        <v>7.7</v>
      </c>
      <c r="G34" s="540">
        <v>8.0399999999999991</v>
      </c>
      <c r="H34" s="540">
        <v>8.0399999999999991</v>
      </c>
      <c r="I34" s="540">
        <v>8.75</v>
      </c>
      <c r="J34" s="540">
        <f t="shared" si="0"/>
        <v>0.71000000000000085</v>
      </c>
      <c r="K34" s="541">
        <f t="shared" si="1"/>
        <v>8.8308457711442792</v>
      </c>
      <c r="M34" s="537"/>
      <c r="N34" s="647"/>
      <c r="S34" s="646"/>
    </row>
    <row r="35" spans="1:19" ht="20.100000000000001" customHeight="1" thickBot="1">
      <c r="A35" s="23"/>
      <c r="B35" s="532" t="s">
        <v>349</v>
      </c>
      <c r="C35" s="533">
        <v>3.23</v>
      </c>
      <c r="D35" s="533">
        <v>3.77</v>
      </c>
      <c r="E35" s="533">
        <v>3.77</v>
      </c>
      <c r="F35" s="533">
        <v>3.8</v>
      </c>
      <c r="G35" s="534">
        <v>4.63</v>
      </c>
      <c r="H35" s="534">
        <v>4.87</v>
      </c>
      <c r="I35" s="534">
        <v>4.95</v>
      </c>
      <c r="J35" s="534">
        <f t="shared" si="0"/>
        <v>8.0000000000000071E-2</v>
      </c>
      <c r="K35" s="536">
        <f t="shared" si="1"/>
        <v>1.6427104722792629</v>
      </c>
      <c r="M35" s="537"/>
      <c r="N35" s="647"/>
      <c r="S35" s="646"/>
    </row>
    <row r="36" spans="1:19" ht="20.100000000000001" customHeight="1" thickBot="1">
      <c r="A36" s="23"/>
      <c r="B36" s="538" t="s">
        <v>350</v>
      </c>
      <c r="C36" s="539">
        <v>7.3259999999999996</v>
      </c>
      <c r="D36" s="539">
        <v>7.7519999999999989</v>
      </c>
      <c r="E36" s="539">
        <v>8.94</v>
      </c>
      <c r="F36" s="539">
        <v>9.4</v>
      </c>
      <c r="G36" s="540">
        <v>10.050000000000001</v>
      </c>
      <c r="H36" s="540">
        <v>10.49</v>
      </c>
      <c r="I36" s="540">
        <v>10.49</v>
      </c>
      <c r="J36" s="540">
        <f t="shared" si="0"/>
        <v>0</v>
      </c>
      <c r="K36" s="541">
        <f t="shared" si="1"/>
        <v>0</v>
      </c>
      <c r="M36" s="537"/>
      <c r="N36" s="647"/>
      <c r="S36" s="646"/>
    </row>
    <row r="37" spans="1:19" ht="35.25" customHeight="1">
      <c r="A37" s="23"/>
      <c r="B37" s="1268" t="s">
        <v>351</v>
      </c>
      <c r="C37" s="1268"/>
      <c r="D37" s="1268"/>
      <c r="E37" s="1268"/>
      <c r="F37" s="1268"/>
      <c r="G37" s="1268"/>
      <c r="H37" s="1268"/>
      <c r="I37" s="1268"/>
      <c r="J37" s="1268"/>
      <c r="K37" s="1268"/>
      <c r="N37" s="647"/>
    </row>
    <row r="38" spans="1:19">
      <c r="A38" s="543"/>
      <c r="B38" s="543"/>
      <c r="C38" s="543"/>
      <c r="D38" s="543"/>
      <c r="E38" s="544"/>
      <c r="F38" s="544"/>
      <c r="G38" s="544"/>
      <c r="H38" s="544"/>
      <c r="I38" s="544"/>
      <c r="J38" s="544"/>
      <c r="K38" s="544"/>
    </row>
  </sheetData>
  <sheetProtection algorithmName="SHA-512" hashValue="XkBbCkg1JQtadUhwrb2+dmkVtGotCdWq6zdcxhcynVST9gg2XVm1fge7oOsMttXsxTXF9xk7P2aIaeC2vsHFeQ==" saltValue="82YFaK2Y4fgJT7KpCfatow==" spinCount="100000" sheet="1" objects="1" scenarios="1"/>
  <mergeCells count="5">
    <mergeCell ref="B2:K2"/>
    <mergeCell ref="B3:B4"/>
    <mergeCell ref="C3:I3"/>
    <mergeCell ref="J3:K3"/>
    <mergeCell ref="B37:K37"/>
  </mergeCells>
  <printOptions horizontalCentered="1"/>
  <pageMargins left="0.19685039370078741" right="0.19685039370078741" top="0.59055118110236227" bottom="0.59055118110236227" header="0.39370078740157483" footer="0.39370078740157483"/>
  <pageSetup paperSize="125" scale="8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2:V97"/>
  <sheetViews>
    <sheetView showZeros="0" zoomScale="70" zoomScaleNormal="70" workbookViewId="0">
      <selection activeCell="I10" sqref="I10"/>
    </sheetView>
  </sheetViews>
  <sheetFormatPr baseColWidth="10" defaultRowHeight="12.75"/>
  <cols>
    <col min="1" max="1" width="1.7109375" style="151" customWidth="1"/>
    <col min="2" max="2" width="3.5703125" style="151" bestFit="1" customWidth="1"/>
    <col min="3" max="3" width="18.140625" style="151" customWidth="1"/>
    <col min="4" max="4" width="15.85546875" style="151" customWidth="1"/>
    <col min="5" max="5" width="11.42578125" style="151"/>
    <col min="6" max="6" width="15.7109375" style="151" bestFit="1" customWidth="1"/>
    <col min="7" max="7" width="19.85546875" style="151" bestFit="1" customWidth="1"/>
    <col min="8" max="8" width="18.140625" style="151" bestFit="1" customWidth="1"/>
    <col min="9" max="9" width="18.28515625" style="151" bestFit="1" customWidth="1"/>
    <col min="10" max="11" width="13" style="151" customWidth="1"/>
    <col min="12" max="12" width="11.42578125" style="151"/>
    <col min="13" max="14" width="16.7109375" style="151" bestFit="1" customWidth="1"/>
    <col min="15" max="15" width="10.85546875" style="151" customWidth="1"/>
    <col min="16" max="16" width="11.42578125" style="151"/>
    <col min="17" max="17" width="17.85546875" style="151" customWidth="1"/>
    <col min="18" max="19" width="13.28515625" style="151" customWidth="1"/>
    <col min="20" max="20" width="17.28515625" style="151" customWidth="1"/>
    <col min="21" max="21" width="11.42578125" style="151"/>
    <col min="22" max="22" width="13.5703125" style="151" bestFit="1" customWidth="1"/>
    <col min="23" max="254" width="11.42578125" style="151"/>
    <col min="255" max="255" width="21.140625" style="151" customWidth="1"/>
    <col min="256" max="256" width="11.85546875" style="151" customWidth="1"/>
    <col min="257" max="258" width="11.42578125" style="151"/>
    <col min="259" max="259" width="14.42578125" style="151" customWidth="1"/>
    <col min="260" max="260" width="13" style="151" customWidth="1"/>
    <col min="261" max="261" width="14.85546875" style="151" customWidth="1"/>
    <col min="262" max="510" width="11.42578125" style="151"/>
    <col min="511" max="511" width="21.140625" style="151" customWidth="1"/>
    <col min="512" max="512" width="11.85546875" style="151" customWidth="1"/>
    <col min="513" max="514" width="11.42578125" style="151"/>
    <col min="515" max="515" width="14.42578125" style="151" customWidth="1"/>
    <col min="516" max="516" width="13" style="151" customWidth="1"/>
    <col min="517" max="517" width="14.85546875" style="151" customWidth="1"/>
    <col min="518" max="766" width="11.42578125" style="151"/>
    <col min="767" max="767" width="21.140625" style="151" customWidth="1"/>
    <col min="768" max="768" width="11.85546875" style="151" customWidth="1"/>
    <col min="769" max="770" width="11.42578125" style="151"/>
    <col min="771" max="771" width="14.42578125" style="151" customWidth="1"/>
    <col min="772" max="772" width="13" style="151" customWidth="1"/>
    <col min="773" max="773" width="14.85546875" style="151" customWidth="1"/>
    <col min="774" max="1022" width="11.42578125" style="151"/>
    <col min="1023" max="1023" width="21.140625" style="151" customWidth="1"/>
    <col min="1024" max="1024" width="11.85546875" style="151" customWidth="1"/>
    <col min="1025" max="1026" width="11.42578125" style="151"/>
    <col min="1027" max="1027" width="14.42578125" style="151" customWidth="1"/>
    <col min="1028" max="1028" width="13" style="151" customWidth="1"/>
    <col min="1029" max="1029" width="14.85546875" style="151" customWidth="1"/>
    <col min="1030" max="1278" width="11.42578125" style="151"/>
    <col min="1279" max="1279" width="21.140625" style="151" customWidth="1"/>
    <col min="1280" max="1280" width="11.85546875" style="151" customWidth="1"/>
    <col min="1281" max="1282" width="11.42578125" style="151"/>
    <col min="1283" max="1283" width="14.42578125" style="151" customWidth="1"/>
    <col min="1284" max="1284" width="13" style="151" customWidth="1"/>
    <col min="1285" max="1285" width="14.85546875" style="151" customWidth="1"/>
    <col min="1286" max="1534" width="11.42578125" style="151"/>
    <col min="1535" max="1535" width="21.140625" style="151" customWidth="1"/>
    <col min="1536" max="1536" width="11.85546875" style="151" customWidth="1"/>
    <col min="1537" max="1538" width="11.42578125" style="151"/>
    <col min="1539" max="1539" width="14.42578125" style="151" customWidth="1"/>
    <col min="1540" max="1540" width="13" style="151" customWidth="1"/>
    <col min="1541" max="1541" width="14.85546875" style="151" customWidth="1"/>
    <col min="1542" max="1790" width="11.42578125" style="151"/>
    <col min="1791" max="1791" width="21.140625" style="151" customWidth="1"/>
    <col min="1792" max="1792" width="11.85546875" style="151" customWidth="1"/>
    <col min="1793" max="1794" width="11.42578125" style="151"/>
    <col min="1795" max="1795" width="14.42578125" style="151" customWidth="1"/>
    <col min="1796" max="1796" width="13" style="151" customWidth="1"/>
    <col min="1797" max="1797" width="14.85546875" style="151" customWidth="1"/>
    <col min="1798" max="2046" width="11.42578125" style="151"/>
    <col min="2047" max="2047" width="21.140625" style="151" customWidth="1"/>
    <col min="2048" max="2048" width="11.85546875" style="151" customWidth="1"/>
    <col min="2049" max="2050" width="11.42578125" style="151"/>
    <col min="2051" max="2051" width="14.42578125" style="151" customWidth="1"/>
    <col min="2052" max="2052" width="13" style="151" customWidth="1"/>
    <col min="2053" max="2053" width="14.85546875" style="151" customWidth="1"/>
    <col min="2054" max="2302" width="11.42578125" style="151"/>
    <col min="2303" max="2303" width="21.140625" style="151" customWidth="1"/>
    <col min="2304" max="2304" width="11.85546875" style="151" customWidth="1"/>
    <col min="2305" max="2306" width="11.42578125" style="151"/>
    <col min="2307" max="2307" width="14.42578125" style="151" customWidth="1"/>
    <col min="2308" max="2308" width="13" style="151" customWidth="1"/>
    <col min="2309" max="2309" width="14.85546875" style="151" customWidth="1"/>
    <col min="2310" max="2558" width="11.42578125" style="151"/>
    <col min="2559" max="2559" width="21.140625" style="151" customWidth="1"/>
    <col min="2560" max="2560" width="11.85546875" style="151" customWidth="1"/>
    <col min="2561" max="2562" width="11.42578125" style="151"/>
    <col min="2563" max="2563" width="14.42578125" style="151" customWidth="1"/>
    <col min="2564" max="2564" width="13" style="151" customWidth="1"/>
    <col min="2565" max="2565" width="14.85546875" style="151" customWidth="1"/>
    <col min="2566" max="2814" width="11.42578125" style="151"/>
    <col min="2815" max="2815" width="21.140625" style="151" customWidth="1"/>
    <col min="2816" max="2816" width="11.85546875" style="151" customWidth="1"/>
    <col min="2817" max="2818" width="11.42578125" style="151"/>
    <col min="2819" max="2819" width="14.42578125" style="151" customWidth="1"/>
    <col min="2820" max="2820" width="13" style="151" customWidth="1"/>
    <col min="2821" max="2821" width="14.85546875" style="151" customWidth="1"/>
    <col min="2822" max="3070" width="11.42578125" style="151"/>
    <col min="3071" max="3071" width="21.140625" style="151" customWidth="1"/>
    <col min="3072" max="3072" width="11.85546875" style="151" customWidth="1"/>
    <col min="3073" max="3074" width="11.42578125" style="151"/>
    <col min="3075" max="3075" width="14.42578125" style="151" customWidth="1"/>
    <col min="3076" max="3076" width="13" style="151" customWidth="1"/>
    <col min="3077" max="3077" width="14.85546875" style="151" customWidth="1"/>
    <col min="3078" max="3326" width="11.42578125" style="151"/>
    <col min="3327" max="3327" width="21.140625" style="151" customWidth="1"/>
    <col min="3328" max="3328" width="11.85546875" style="151" customWidth="1"/>
    <col min="3329" max="3330" width="11.42578125" style="151"/>
    <col min="3331" max="3331" width="14.42578125" style="151" customWidth="1"/>
    <col min="3332" max="3332" width="13" style="151" customWidth="1"/>
    <col min="3333" max="3333" width="14.85546875" style="151" customWidth="1"/>
    <col min="3334" max="3582" width="11.42578125" style="151"/>
    <col min="3583" max="3583" width="21.140625" style="151" customWidth="1"/>
    <col min="3584" max="3584" width="11.85546875" style="151" customWidth="1"/>
    <col min="3585" max="3586" width="11.42578125" style="151"/>
    <col min="3587" max="3587" width="14.42578125" style="151" customWidth="1"/>
    <col min="3588" max="3588" width="13" style="151" customWidth="1"/>
    <col min="3589" max="3589" width="14.85546875" style="151" customWidth="1"/>
    <col min="3590" max="3838" width="11.42578125" style="151"/>
    <col min="3839" max="3839" width="21.140625" style="151" customWidth="1"/>
    <col min="3840" max="3840" width="11.85546875" style="151" customWidth="1"/>
    <col min="3841" max="3842" width="11.42578125" style="151"/>
    <col min="3843" max="3843" width="14.42578125" style="151" customWidth="1"/>
    <col min="3844" max="3844" width="13" style="151" customWidth="1"/>
    <col min="3845" max="3845" width="14.85546875" style="151" customWidth="1"/>
    <col min="3846" max="4094" width="11.42578125" style="151"/>
    <col min="4095" max="4095" width="21.140625" style="151" customWidth="1"/>
    <col min="4096" max="4096" width="11.85546875" style="151" customWidth="1"/>
    <col min="4097" max="4098" width="11.42578125" style="151"/>
    <col min="4099" max="4099" width="14.42578125" style="151" customWidth="1"/>
    <col min="4100" max="4100" width="13" style="151" customWidth="1"/>
    <col min="4101" max="4101" width="14.85546875" style="151" customWidth="1"/>
    <col min="4102" max="4350" width="11.42578125" style="151"/>
    <col min="4351" max="4351" width="21.140625" style="151" customWidth="1"/>
    <col min="4352" max="4352" width="11.85546875" style="151" customWidth="1"/>
    <col min="4353" max="4354" width="11.42578125" style="151"/>
    <col min="4355" max="4355" width="14.42578125" style="151" customWidth="1"/>
    <col min="4356" max="4356" width="13" style="151" customWidth="1"/>
    <col min="4357" max="4357" width="14.85546875" style="151" customWidth="1"/>
    <col min="4358" max="4606" width="11.42578125" style="151"/>
    <col min="4607" max="4607" width="21.140625" style="151" customWidth="1"/>
    <col min="4608" max="4608" width="11.85546875" style="151" customWidth="1"/>
    <col min="4609" max="4610" width="11.42578125" style="151"/>
    <col min="4611" max="4611" width="14.42578125" style="151" customWidth="1"/>
    <col min="4612" max="4612" width="13" style="151" customWidth="1"/>
    <col min="4613" max="4613" width="14.85546875" style="151" customWidth="1"/>
    <col min="4614" max="4862" width="11.42578125" style="151"/>
    <col min="4863" max="4863" width="21.140625" style="151" customWidth="1"/>
    <col min="4864" max="4864" width="11.85546875" style="151" customWidth="1"/>
    <col min="4865" max="4866" width="11.42578125" style="151"/>
    <col min="4867" max="4867" width="14.42578125" style="151" customWidth="1"/>
    <col min="4868" max="4868" width="13" style="151" customWidth="1"/>
    <col min="4869" max="4869" width="14.85546875" style="151" customWidth="1"/>
    <col min="4870" max="5118" width="11.42578125" style="151"/>
    <col min="5119" max="5119" width="21.140625" style="151" customWidth="1"/>
    <col min="5120" max="5120" width="11.85546875" style="151" customWidth="1"/>
    <col min="5121" max="5122" width="11.42578125" style="151"/>
    <col min="5123" max="5123" width="14.42578125" style="151" customWidth="1"/>
    <col min="5124" max="5124" width="13" style="151" customWidth="1"/>
    <col min="5125" max="5125" width="14.85546875" style="151" customWidth="1"/>
    <col min="5126" max="5374" width="11.42578125" style="151"/>
    <col min="5375" max="5375" width="21.140625" style="151" customWidth="1"/>
    <col min="5376" max="5376" width="11.85546875" style="151" customWidth="1"/>
    <col min="5377" max="5378" width="11.42578125" style="151"/>
    <col min="5379" max="5379" width="14.42578125" style="151" customWidth="1"/>
    <col min="5380" max="5380" width="13" style="151" customWidth="1"/>
    <col min="5381" max="5381" width="14.85546875" style="151" customWidth="1"/>
    <col min="5382" max="5630" width="11.42578125" style="151"/>
    <col min="5631" max="5631" width="21.140625" style="151" customWidth="1"/>
    <col min="5632" max="5632" width="11.85546875" style="151" customWidth="1"/>
    <col min="5633" max="5634" width="11.42578125" style="151"/>
    <col min="5635" max="5635" width="14.42578125" style="151" customWidth="1"/>
    <col min="5636" max="5636" width="13" style="151" customWidth="1"/>
    <col min="5637" max="5637" width="14.85546875" style="151" customWidth="1"/>
    <col min="5638" max="5886" width="11.42578125" style="151"/>
    <col min="5887" max="5887" width="21.140625" style="151" customWidth="1"/>
    <col min="5888" max="5888" width="11.85546875" style="151" customWidth="1"/>
    <col min="5889" max="5890" width="11.42578125" style="151"/>
    <col min="5891" max="5891" width="14.42578125" style="151" customWidth="1"/>
    <col min="5892" max="5892" width="13" style="151" customWidth="1"/>
    <col min="5893" max="5893" width="14.85546875" style="151" customWidth="1"/>
    <col min="5894" max="6142" width="11.42578125" style="151"/>
    <col min="6143" max="6143" width="21.140625" style="151" customWidth="1"/>
    <col min="6144" max="6144" width="11.85546875" style="151" customWidth="1"/>
    <col min="6145" max="6146" width="11.42578125" style="151"/>
    <col min="6147" max="6147" width="14.42578125" style="151" customWidth="1"/>
    <col min="6148" max="6148" width="13" style="151" customWidth="1"/>
    <col min="6149" max="6149" width="14.85546875" style="151" customWidth="1"/>
    <col min="6150" max="6398" width="11.42578125" style="151"/>
    <col min="6399" max="6399" width="21.140625" style="151" customWidth="1"/>
    <col min="6400" max="6400" width="11.85546875" style="151" customWidth="1"/>
    <col min="6401" max="6402" width="11.42578125" style="151"/>
    <col min="6403" max="6403" width="14.42578125" style="151" customWidth="1"/>
    <col min="6404" max="6404" width="13" style="151" customWidth="1"/>
    <col min="6405" max="6405" width="14.85546875" style="151" customWidth="1"/>
    <col min="6406" max="6654" width="11.42578125" style="151"/>
    <col min="6655" max="6655" width="21.140625" style="151" customWidth="1"/>
    <col min="6656" max="6656" width="11.85546875" style="151" customWidth="1"/>
    <col min="6657" max="6658" width="11.42578125" style="151"/>
    <col min="6659" max="6659" width="14.42578125" style="151" customWidth="1"/>
    <col min="6660" max="6660" width="13" style="151" customWidth="1"/>
    <col min="6661" max="6661" width="14.85546875" style="151" customWidth="1"/>
    <col min="6662" max="6910" width="11.42578125" style="151"/>
    <col min="6911" max="6911" width="21.140625" style="151" customWidth="1"/>
    <col min="6912" max="6912" width="11.85546875" style="151" customWidth="1"/>
    <col min="6913" max="6914" width="11.42578125" style="151"/>
    <col min="6915" max="6915" width="14.42578125" style="151" customWidth="1"/>
    <col min="6916" max="6916" width="13" style="151" customWidth="1"/>
    <col min="6917" max="6917" width="14.85546875" style="151" customWidth="1"/>
    <col min="6918" max="7166" width="11.42578125" style="151"/>
    <col min="7167" max="7167" width="21.140625" style="151" customWidth="1"/>
    <col min="7168" max="7168" width="11.85546875" style="151" customWidth="1"/>
    <col min="7169" max="7170" width="11.42578125" style="151"/>
    <col min="7171" max="7171" width="14.42578125" style="151" customWidth="1"/>
    <col min="7172" max="7172" width="13" style="151" customWidth="1"/>
    <col min="7173" max="7173" width="14.85546875" style="151" customWidth="1"/>
    <col min="7174" max="7422" width="11.42578125" style="151"/>
    <col min="7423" max="7423" width="21.140625" style="151" customWidth="1"/>
    <col min="7424" max="7424" width="11.85546875" style="151" customWidth="1"/>
    <col min="7425" max="7426" width="11.42578125" style="151"/>
    <col min="7427" max="7427" width="14.42578125" style="151" customWidth="1"/>
    <col min="7428" max="7428" width="13" style="151" customWidth="1"/>
    <col min="7429" max="7429" width="14.85546875" style="151" customWidth="1"/>
    <col min="7430" max="7678" width="11.42578125" style="151"/>
    <col min="7679" max="7679" width="21.140625" style="151" customWidth="1"/>
    <col min="7680" max="7680" width="11.85546875" style="151" customWidth="1"/>
    <col min="7681" max="7682" width="11.42578125" style="151"/>
    <col min="7683" max="7683" width="14.42578125" style="151" customWidth="1"/>
    <col min="7684" max="7684" width="13" style="151" customWidth="1"/>
    <col min="7685" max="7685" width="14.85546875" style="151" customWidth="1"/>
    <col min="7686" max="7934" width="11.42578125" style="151"/>
    <col min="7935" max="7935" width="21.140625" style="151" customWidth="1"/>
    <col min="7936" max="7936" width="11.85546875" style="151" customWidth="1"/>
    <col min="7937" max="7938" width="11.42578125" style="151"/>
    <col min="7939" max="7939" width="14.42578125" style="151" customWidth="1"/>
    <col min="7940" max="7940" width="13" style="151" customWidth="1"/>
    <col min="7941" max="7941" width="14.85546875" style="151" customWidth="1"/>
    <col min="7942" max="8190" width="11.42578125" style="151"/>
    <col min="8191" max="8191" width="21.140625" style="151" customWidth="1"/>
    <col min="8192" max="8192" width="11.85546875" style="151" customWidth="1"/>
    <col min="8193" max="8194" width="11.42578125" style="151"/>
    <col min="8195" max="8195" width="14.42578125" style="151" customWidth="1"/>
    <col min="8196" max="8196" width="13" style="151" customWidth="1"/>
    <col min="8197" max="8197" width="14.85546875" style="151" customWidth="1"/>
    <col min="8198" max="8446" width="11.42578125" style="151"/>
    <col min="8447" max="8447" width="21.140625" style="151" customWidth="1"/>
    <col min="8448" max="8448" width="11.85546875" style="151" customWidth="1"/>
    <col min="8449" max="8450" width="11.42578125" style="151"/>
    <col min="8451" max="8451" width="14.42578125" style="151" customWidth="1"/>
    <col min="8452" max="8452" width="13" style="151" customWidth="1"/>
    <col min="8453" max="8453" width="14.85546875" style="151" customWidth="1"/>
    <col min="8454" max="8702" width="11.42578125" style="151"/>
    <col min="8703" max="8703" width="21.140625" style="151" customWidth="1"/>
    <col min="8704" max="8704" width="11.85546875" style="151" customWidth="1"/>
    <col min="8705" max="8706" width="11.42578125" style="151"/>
    <col min="8707" max="8707" width="14.42578125" style="151" customWidth="1"/>
    <col min="8708" max="8708" width="13" style="151" customWidth="1"/>
    <col min="8709" max="8709" width="14.85546875" style="151" customWidth="1"/>
    <col min="8710" max="8958" width="11.42578125" style="151"/>
    <col min="8959" max="8959" width="21.140625" style="151" customWidth="1"/>
    <col min="8960" max="8960" width="11.85546875" style="151" customWidth="1"/>
    <col min="8961" max="8962" width="11.42578125" style="151"/>
    <col min="8963" max="8963" width="14.42578125" style="151" customWidth="1"/>
    <col min="8964" max="8964" width="13" style="151" customWidth="1"/>
    <col min="8965" max="8965" width="14.85546875" style="151" customWidth="1"/>
    <col min="8966" max="9214" width="11.42578125" style="151"/>
    <col min="9215" max="9215" width="21.140625" style="151" customWidth="1"/>
    <col min="9216" max="9216" width="11.85546875" style="151" customWidth="1"/>
    <col min="9217" max="9218" width="11.42578125" style="151"/>
    <col min="9219" max="9219" width="14.42578125" style="151" customWidth="1"/>
    <col min="9220" max="9220" width="13" style="151" customWidth="1"/>
    <col min="9221" max="9221" width="14.85546875" style="151" customWidth="1"/>
    <col min="9222" max="9470" width="11.42578125" style="151"/>
    <col min="9471" max="9471" width="21.140625" style="151" customWidth="1"/>
    <col min="9472" max="9472" width="11.85546875" style="151" customWidth="1"/>
    <col min="9473" max="9474" width="11.42578125" style="151"/>
    <col min="9475" max="9475" width="14.42578125" style="151" customWidth="1"/>
    <col min="9476" max="9476" width="13" style="151" customWidth="1"/>
    <col min="9477" max="9477" width="14.85546875" style="151" customWidth="1"/>
    <col min="9478" max="9726" width="11.42578125" style="151"/>
    <col min="9727" max="9727" width="21.140625" style="151" customWidth="1"/>
    <col min="9728" max="9728" width="11.85546875" style="151" customWidth="1"/>
    <col min="9729" max="9730" width="11.42578125" style="151"/>
    <col min="9731" max="9731" width="14.42578125" style="151" customWidth="1"/>
    <col min="9732" max="9732" width="13" style="151" customWidth="1"/>
    <col min="9733" max="9733" width="14.85546875" style="151" customWidth="1"/>
    <col min="9734" max="9982" width="11.42578125" style="151"/>
    <col min="9983" max="9983" width="21.140625" style="151" customWidth="1"/>
    <col min="9984" max="9984" width="11.85546875" style="151" customWidth="1"/>
    <col min="9985" max="9986" width="11.42578125" style="151"/>
    <col min="9987" max="9987" width="14.42578125" style="151" customWidth="1"/>
    <col min="9988" max="9988" width="13" style="151" customWidth="1"/>
    <col min="9989" max="9989" width="14.85546875" style="151" customWidth="1"/>
    <col min="9990" max="10238" width="11.42578125" style="151"/>
    <col min="10239" max="10239" width="21.140625" style="151" customWidth="1"/>
    <col min="10240" max="10240" width="11.85546875" style="151" customWidth="1"/>
    <col min="10241" max="10242" width="11.42578125" style="151"/>
    <col min="10243" max="10243" width="14.42578125" style="151" customWidth="1"/>
    <col min="10244" max="10244" width="13" style="151" customWidth="1"/>
    <col min="10245" max="10245" width="14.85546875" style="151" customWidth="1"/>
    <col min="10246" max="10494" width="11.42578125" style="151"/>
    <col min="10495" max="10495" width="21.140625" style="151" customWidth="1"/>
    <col min="10496" max="10496" width="11.85546875" style="151" customWidth="1"/>
    <col min="10497" max="10498" width="11.42578125" style="151"/>
    <col min="10499" max="10499" width="14.42578125" style="151" customWidth="1"/>
    <col min="10500" max="10500" width="13" style="151" customWidth="1"/>
    <col min="10501" max="10501" width="14.85546875" style="151" customWidth="1"/>
    <col min="10502" max="10750" width="11.42578125" style="151"/>
    <col min="10751" max="10751" width="21.140625" style="151" customWidth="1"/>
    <col min="10752" max="10752" width="11.85546875" style="151" customWidth="1"/>
    <col min="10753" max="10754" width="11.42578125" style="151"/>
    <col min="10755" max="10755" width="14.42578125" style="151" customWidth="1"/>
    <col min="10756" max="10756" width="13" style="151" customWidth="1"/>
    <col min="10757" max="10757" width="14.85546875" style="151" customWidth="1"/>
    <col min="10758" max="11006" width="11.42578125" style="151"/>
    <col min="11007" max="11007" width="21.140625" style="151" customWidth="1"/>
    <col min="11008" max="11008" width="11.85546875" style="151" customWidth="1"/>
    <col min="11009" max="11010" width="11.42578125" style="151"/>
    <col min="11011" max="11011" width="14.42578125" style="151" customWidth="1"/>
    <col min="11012" max="11012" width="13" style="151" customWidth="1"/>
    <col min="11013" max="11013" width="14.85546875" style="151" customWidth="1"/>
    <col min="11014" max="11262" width="11.42578125" style="151"/>
    <col min="11263" max="11263" width="21.140625" style="151" customWidth="1"/>
    <col min="11264" max="11264" width="11.85546875" style="151" customWidth="1"/>
    <col min="11265" max="11266" width="11.42578125" style="151"/>
    <col min="11267" max="11267" width="14.42578125" style="151" customWidth="1"/>
    <col min="11268" max="11268" width="13" style="151" customWidth="1"/>
    <col min="11269" max="11269" width="14.85546875" style="151" customWidth="1"/>
    <col min="11270" max="11518" width="11.42578125" style="151"/>
    <col min="11519" max="11519" width="21.140625" style="151" customWidth="1"/>
    <col min="11520" max="11520" width="11.85546875" style="151" customWidth="1"/>
    <col min="11521" max="11522" width="11.42578125" style="151"/>
    <col min="11523" max="11523" width="14.42578125" style="151" customWidth="1"/>
    <col min="11524" max="11524" width="13" style="151" customWidth="1"/>
    <col min="11525" max="11525" width="14.85546875" style="151" customWidth="1"/>
    <col min="11526" max="11774" width="11.42578125" style="151"/>
    <col min="11775" max="11775" width="21.140625" style="151" customWidth="1"/>
    <col min="11776" max="11776" width="11.85546875" style="151" customWidth="1"/>
    <col min="11777" max="11778" width="11.42578125" style="151"/>
    <col min="11779" max="11779" width="14.42578125" style="151" customWidth="1"/>
    <col min="11780" max="11780" width="13" style="151" customWidth="1"/>
    <col min="11781" max="11781" width="14.85546875" style="151" customWidth="1"/>
    <col min="11782" max="12030" width="11.42578125" style="151"/>
    <col min="12031" max="12031" width="21.140625" style="151" customWidth="1"/>
    <col min="12032" max="12032" width="11.85546875" style="151" customWidth="1"/>
    <col min="12033" max="12034" width="11.42578125" style="151"/>
    <col min="12035" max="12035" width="14.42578125" style="151" customWidth="1"/>
    <col min="12036" max="12036" width="13" style="151" customWidth="1"/>
    <col min="12037" max="12037" width="14.85546875" style="151" customWidth="1"/>
    <col min="12038" max="12286" width="11.42578125" style="151"/>
    <col min="12287" max="12287" width="21.140625" style="151" customWidth="1"/>
    <col min="12288" max="12288" width="11.85546875" style="151" customWidth="1"/>
    <col min="12289" max="12290" width="11.42578125" style="151"/>
    <col min="12291" max="12291" width="14.42578125" style="151" customWidth="1"/>
    <col min="12292" max="12292" width="13" style="151" customWidth="1"/>
    <col min="12293" max="12293" width="14.85546875" style="151" customWidth="1"/>
    <col min="12294" max="12542" width="11.42578125" style="151"/>
    <col min="12543" max="12543" width="21.140625" style="151" customWidth="1"/>
    <col min="12544" max="12544" width="11.85546875" style="151" customWidth="1"/>
    <col min="12545" max="12546" width="11.42578125" style="151"/>
    <col min="12547" max="12547" width="14.42578125" style="151" customWidth="1"/>
    <col min="12548" max="12548" width="13" style="151" customWidth="1"/>
    <col min="12549" max="12549" width="14.85546875" style="151" customWidth="1"/>
    <col min="12550" max="12798" width="11.42578125" style="151"/>
    <col min="12799" max="12799" width="21.140625" style="151" customWidth="1"/>
    <col min="12800" max="12800" width="11.85546875" style="151" customWidth="1"/>
    <col min="12801" max="12802" width="11.42578125" style="151"/>
    <col min="12803" max="12803" width="14.42578125" style="151" customWidth="1"/>
    <col min="12804" max="12804" width="13" style="151" customWidth="1"/>
    <col min="12805" max="12805" width="14.85546875" style="151" customWidth="1"/>
    <col min="12806" max="13054" width="11.42578125" style="151"/>
    <col min="13055" max="13055" width="21.140625" style="151" customWidth="1"/>
    <col min="13056" max="13056" width="11.85546875" style="151" customWidth="1"/>
    <col min="13057" max="13058" width="11.42578125" style="151"/>
    <col min="13059" max="13059" width="14.42578125" style="151" customWidth="1"/>
    <col min="13060" max="13060" width="13" style="151" customWidth="1"/>
    <col min="13061" max="13061" width="14.85546875" style="151" customWidth="1"/>
    <col min="13062" max="13310" width="11.42578125" style="151"/>
    <col min="13311" max="13311" width="21.140625" style="151" customWidth="1"/>
    <col min="13312" max="13312" width="11.85546875" style="151" customWidth="1"/>
    <col min="13313" max="13314" width="11.42578125" style="151"/>
    <col min="13315" max="13315" width="14.42578125" style="151" customWidth="1"/>
    <col min="13316" max="13316" width="13" style="151" customWidth="1"/>
    <col min="13317" max="13317" width="14.85546875" style="151" customWidth="1"/>
    <col min="13318" max="13566" width="11.42578125" style="151"/>
    <col min="13567" max="13567" width="21.140625" style="151" customWidth="1"/>
    <col min="13568" max="13568" width="11.85546875" style="151" customWidth="1"/>
    <col min="13569" max="13570" width="11.42578125" style="151"/>
    <col min="13571" max="13571" width="14.42578125" style="151" customWidth="1"/>
    <col min="13572" max="13572" width="13" style="151" customWidth="1"/>
    <col min="13573" max="13573" width="14.85546875" style="151" customWidth="1"/>
    <col min="13574" max="13822" width="11.42578125" style="151"/>
    <col min="13823" max="13823" width="21.140625" style="151" customWidth="1"/>
    <col min="13824" max="13824" width="11.85546875" style="151" customWidth="1"/>
    <col min="13825" max="13826" width="11.42578125" style="151"/>
    <col min="13827" max="13827" width="14.42578125" style="151" customWidth="1"/>
    <col min="13828" max="13828" width="13" style="151" customWidth="1"/>
    <col min="13829" max="13829" width="14.85546875" style="151" customWidth="1"/>
    <col min="13830" max="14078" width="11.42578125" style="151"/>
    <col min="14079" max="14079" width="21.140625" style="151" customWidth="1"/>
    <col min="14080" max="14080" width="11.85546875" style="151" customWidth="1"/>
    <col min="14081" max="14082" width="11.42578125" style="151"/>
    <col min="14083" max="14083" width="14.42578125" style="151" customWidth="1"/>
    <col min="14084" max="14084" width="13" style="151" customWidth="1"/>
    <col min="14085" max="14085" width="14.85546875" style="151" customWidth="1"/>
    <col min="14086" max="14334" width="11.42578125" style="151"/>
    <col min="14335" max="14335" width="21.140625" style="151" customWidth="1"/>
    <col min="14336" max="14336" width="11.85546875" style="151" customWidth="1"/>
    <col min="14337" max="14338" width="11.42578125" style="151"/>
    <col min="14339" max="14339" width="14.42578125" style="151" customWidth="1"/>
    <col min="14340" max="14340" width="13" style="151" customWidth="1"/>
    <col min="14341" max="14341" width="14.85546875" style="151" customWidth="1"/>
    <col min="14342" max="14590" width="11.42578125" style="151"/>
    <col min="14591" max="14591" width="21.140625" style="151" customWidth="1"/>
    <col min="14592" max="14592" width="11.85546875" style="151" customWidth="1"/>
    <col min="14593" max="14594" width="11.42578125" style="151"/>
    <col min="14595" max="14595" width="14.42578125" style="151" customWidth="1"/>
    <col min="14596" max="14596" width="13" style="151" customWidth="1"/>
    <col min="14597" max="14597" width="14.85546875" style="151" customWidth="1"/>
    <col min="14598" max="14846" width="11.42578125" style="151"/>
    <col min="14847" max="14847" width="21.140625" style="151" customWidth="1"/>
    <col min="14848" max="14848" width="11.85546875" style="151" customWidth="1"/>
    <col min="14849" max="14850" width="11.42578125" style="151"/>
    <col min="14851" max="14851" width="14.42578125" style="151" customWidth="1"/>
    <col min="14852" max="14852" width="13" style="151" customWidth="1"/>
    <col min="14853" max="14853" width="14.85546875" style="151" customWidth="1"/>
    <col min="14854" max="15102" width="11.42578125" style="151"/>
    <col min="15103" max="15103" width="21.140625" style="151" customWidth="1"/>
    <col min="15104" max="15104" width="11.85546875" style="151" customWidth="1"/>
    <col min="15105" max="15106" width="11.42578125" style="151"/>
    <col min="15107" max="15107" width="14.42578125" style="151" customWidth="1"/>
    <col min="15108" max="15108" width="13" style="151" customWidth="1"/>
    <col min="15109" max="15109" width="14.85546875" style="151" customWidth="1"/>
    <col min="15110" max="15358" width="11.42578125" style="151"/>
    <col min="15359" max="15359" width="21.140625" style="151" customWidth="1"/>
    <col min="15360" max="15360" width="11.85546875" style="151" customWidth="1"/>
    <col min="15361" max="15362" width="11.42578125" style="151"/>
    <col min="15363" max="15363" width="14.42578125" style="151" customWidth="1"/>
    <col min="15364" max="15364" width="13" style="151" customWidth="1"/>
    <col min="15365" max="15365" width="14.85546875" style="151" customWidth="1"/>
    <col min="15366" max="15614" width="11.42578125" style="151"/>
    <col min="15615" max="15615" width="21.140625" style="151" customWidth="1"/>
    <col min="15616" max="15616" width="11.85546875" style="151" customWidth="1"/>
    <col min="15617" max="15618" width="11.42578125" style="151"/>
    <col min="15619" max="15619" width="14.42578125" style="151" customWidth="1"/>
    <col min="15620" max="15620" width="13" style="151" customWidth="1"/>
    <col min="15621" max="15621" width="14.85546875" style="151" customWidth="1"/>
    <col min="15622" max="15870" width="11.42578125" style="151"/>
    <col min="15871" max="15871" width="21.140625" style="151" customWidth="1"/>
    <col min="15872" max="15872" width="11.85546875" style="151" customWidth="1"/>
    <col min="15873" max="15874" width="11.42578125" style="151"/>
    <col min="15875" max="15875" width="14.42578125" style="151" customWidth="1"/>
    <col min="15876" max="15876" width="13" style="151" customWidth="1"/>
    <col min="15877" max="15877" width="14.85546875" style="151" customWidth="1"/>
    <col min="15878" max="16126" width="11.42578125" style="151"/>
    <col min="16127" max="16127" width="21.140625" style="151" customWidth="1"/>
    <col min="16128" max="16128" width="11.85546875" style="151" customWidth="1"/>
    <col min="16129" max="16130" width="11.42578125" style="151"/>
    <col min="16131" max="16131" width="14.42578125" style="151" customWidth="1"/>
    <col min="16132" max="16132" width="13" style="151" customWidth="1"/>
    <col min="16133" max="16133" width="14.85546875" style="151" customWidth="1"/>
    <col min="16134" max="16384" width="11.42578125" style="151"/>
  </cols>
  <sheetData>
    <row r="2" spans="2:22" ht="15.75">
      <c r="C2" s="546" t="s">
        <v>463</v>
      </c>
      <c r="D2" s="547"/>
      <c r="E2" s="547"/>
      <c r="F2" s="547"/>
      <c r="G2" s="547"/>
      <c r="H2" s="547"/>
      <c r="M2" s="546" t="s">
        <v>464</v>
      </c>
    </row>
    <row r="3" spans="2:22">
      <c r="J3" s="548" t="s">
        <v>352</v>
      </c>
      <c r="M3" s="549"/>
      <c r="N3" s="550"/>
    </row>
    <row r="4" spans="2:22" ht="52.5">
      <c r="C4" s="556" t="s">
        <v>353</v>
      </c>
      <c r="D4" s="562" t="s">
        <v>354</v>
      </c>
      <c r="E4" s="563" t="s">
        <v>355</v>
      </c>
      <c r="F4" s="562" t="s">
        <v>356</v>
      </c>
      <c r="G4" s="562" t="s">
        <v>357</v>
      </c>
      <c r="H4" s="564" t="s">
        <v>358</v>
      </c>
      <c r="I4" s="565" t="s">
        <v>359</v>
      </c>
      <c r="J4" s="562" t="s">
        <v>360</v>
      </c>
      <c r="K4" s="562" t="s">
        <v>368</v>
      </c>
      <c r="M4" s="551" t="s">
        <v>353</v>
      </c>
      <c r="N4" s="552" t="s">
        <v>354</v>
      </c>
      <c r="O4" s="553" t="s">
        <v>355</v>
      </c>
      <c r="P4" s="552" t="s">
        <v>356</v>
      </c>
      <c r="Q4" s="552" t="s">
        <v>357</v>
      </c>
      <c r="R4" s="554" t="s">
        <v>358</v>
      </c>
      <c r="S4" s="555" t="s">
        <v>359</v>
      </c>
      <c r="T4" s="552" t="s">
        <v>360</v>
      </c>
    </row>
    <row r="5" spans="2:22">
      <c r="B5" s="151">
        <v>1</v>
      </c>
      <c r="C5" s="566" t="s">
        <v>349</v>
      </c>
      <c r="D5" s="651">
        <v>5.1015899999999998</v>
      </c>
      <c r="E5" s="652">
        <v>1.7987233333333332</v>
      </c>
      <c r="F5" s="652">
        <v>1.7463333333333333</v>
      </c>
      <c r="G5" s="651">
        <v>5.2389999999999999E-2</v>
      </c>
      <c r="H5" s="651">
        <v>3.1542766666666671</v>
      </c>
      <c r="I5" s="651">
        <v>0.14859</v>
      </c>
      <c r="J5" s="651">
        <v>4.9530000000000003</v>
      </c>
      <c r="K5" s="651">
        <v>2.9126213592233011E-2</v>
      </c>
      <c r="L5" s="557"/>
      <c r="M5" s="566" t="s">
        <v>349</v>
      </c>
      <c r="N5" s="651">
        <v>4.2023999999999999</v>
      </c>
      <c r="O5" s="652">
        <v>0.8995333333333333</v>
      </c>
      <c r="P5" s="651">
        <v>0.87333333333333329</v>
      </c>
      <c r="Q5" s="651">
        <v>2.6199999999999998E-2</v>
      </c>
      <c r="R5" s="651">
        <v>3.1804666666666668</v>
      </c>
      <c r="S5" s="651">
        <v>0.12239999999999999</v>
      </c>
      <c r="T5" s="651">
        <v>4.08</v>
      </c>
      <c r="V5" s="151" t="b">
        <f>EXACT(C5,M5)</f>
        <v>1</v>
      </c>
    </row>
    <row r="6" spans="2:22">
      <c r="B6" s="151">
        <v>2</v>
      </c>
      <c r="C6" s="566" t="s">
        <v>340</v>
      </c>
      <c r="D6" s="651">
        <v>5.1133333333333333</v>
      </c>
      <c r="E6" s="652">
        <v>1.421</v>
      </c>
      <c r="F6" s="652">
        <v>1.421</v>
      </c>
      <c r="G6" s="651">
        <v>0</v>
      </c>
      <c r="H6" s="651">
        <v>3.692333333333333</v>
      </c>
      <c r="I6" s="651">
        <v>0</v>
      </c>
      <c r="J6" s="651">
        <v>5.1133333333333333</v>
      </c>
      <c r="K6" s="651">
        <v>0</v>
      </c>
      <c r="L6" s="557"/>
      <c r="M6" s="566" t="s">
        <v>340</v>
      </c>
      <c r="N6" s="651">
        <v>5.1133333333333333</v>
      </c>
      <c r="O6" s="651">
        <v>1.421</v>
      </c>
      <c r="P6" s="651">
        <v>1.421</v>
      </c>
      <c r="Q6" s="651">
        <v>0</v>
      </c>
      <c r="R6" s="651">
        <v>3.692333333333333</v>
      </c>
      <c r="S6" s="651">
        <v>0</v>
      </c>
      <c r="T6" s="651">
        <v>5.1133333333333333</v>
      </c>
      <c r="V6" s="151" t="b">
        <f t="shared" ref="V6:V36" si="0">EXACT(C6,M6)</f>
        <v>1</v>
      </c>
    </row>
    <row r="7" spans="2:22">
      <c r="B7" s="151">
        <v>3</v>
      </c>
      <c r="C7" s="566" t="s">
        <v>339</v>
      </c>
      <c r="D7" s="651">
        <v>5.85</v>
      </c>
      <c r="E7" s="651">
        <v>3.5999999999999996</v>
      </c>
      <c r="F7" s="651">
        <v>2.4</v>
      </c>
      <c r="G7" s="651">
        <v>1.2</v>
      </c>
      <c r="H7" s="651">
        <v>0.30000000000000027</v>
      </c>
      <c r="I7" s="651">
        <v>1.95</v>
      </c>
      <c r="J7" s="651">
        <v>3.9</v>
      </c>
      <c r="K7" s="651">
        <v>0.33333333333333337</v>
      </c>
      <c r="L7" s="557"/>
      <c r="M7" s="566" t="s">
        <v>339</v>
      </c>
      <c r="N7" s="651">
        <v>5.85</v>
      </c>
      <c r="O7" s="651">
        <v>3.5999999999999996</v>
      </c>
      <c r="P7" s="651">
        <v>2.4</v>
      </c>
      <c r="Q7" s="651">
        <v>1.2</v>
      </c>
      <c r="R7" s="651">
        <v>0.30000000000000027</v>
      </c>
      <c r="S7" s="651">
        <v>1.95</v>
      </c>
      <c r="T7" s="651">
        <v>3.9</v>
      </c>
      <c r="V7" s="151" t="b">
        <f t="shared" si="0"/>
        <v>1</v>
      </c>
    </row>
    <row r="8" spans="2:22">
      <c r="B8" s="151">
        <v>4</v>
      </c>
      <c r="C8" s="566" t="s">
        <v>55</v>
      </c>
      <c r="D8" s="651">
        <v>6.3451150000000007</v>
      </c>
      <c r="E8" s="652">
        <v>5.5161050000000005</v>
      </c>
      <c r="F8" s="652">
        <v>5.5161050000000005</v>
      </c>
      <c r="G8" s="651">
        <v>0</v>
      </c>
      <c r="H8" s="651">
        <v>0</v>
      </c>
      <c r="I8" s="651">
        <v>0.82901000000000002</v>
      </c>
      <c r="J8" s="651">
        <v>5.5161050000000005</v>
      </c>
      <c r="K8" s="651">
        <v>0.13065326633165827</v>
      </c>
      <c r="L8" s="557"/>
      <c r="M8" s="566" t="s">
        <v>55</v>
      </c>
      <c r="N8" s="651">
        <v>6.3451150000000007</v>
      </c>
      <c r="O8" s="651">
        <v>5.5161050000000005</v>
      </c>
      <c r="P8" s="651">
        <v>5.5161050000000005</v>
      </c>
      <c r="Q8" s="651">
        <v>0</v>
      </c>
      <c r="R8" s="651">
        <v>0</v>
      </c>
      <c r="S8" s="651">
        <v>0.82901000000000002</v>
      </c>
      <c r="T8" s="651">
        <v>5.5161050000000005</v>
      </c>
      <c r="V8" s="151" t="b">
        <f t="shared" si="0"/>
        <v>1</v>
      </c>
    </row>
    <row r="9" spans="2:22">
      <c r="B9" s="151">
        <v>5</v>
      </c>
      <c r="C9" s="566" t="s">
        <v>46</v>
      </c>
      <c r="D9" s="651">
        <v>6.3520000000000003</v>
      </c>
      <c r="E9" s="651">
        <v>1.2</v>
      </c>
      <c r="F9" s="651">
        <v>5.0999999999999996</v>
      </c>
      <c r="G9" s="651">
        <v>0.6</v>
      </c>
      <c r="H9" s="651">
        <v>5.0999999999999996</v>
      </c>
      <c r="I9" s="651">
        <v>0.6</v>
      </c>
      <c r="J9" s="651">
        <v>6.3520000000000003</v>
      </c>
      <c r="K9" s="651">
        <v>0</v>
      </c>
      <c r="L9" s="557"/>
      <c r="M9" s="566" t="s">
        <v>46</v>
      </c>
      <c r="N9" s="651">
        <v>6.3004333333333324</v>
      </c>
      <c r="O9" s="652">
        <v>0.80666666666666664</v>
      </c>
      <c r="P9" s="652">
        <v>0.73333333333333328</v>
      </c>
      <c r="Q9" s="651">
        <v>7.3333333333333334E-2</v>
      </c>
      <c r="R9" s="651">
        <v>4.9209999999999994</v>
      </c>
      <c r="S9" s="651">
        <v>0.57276666666666665</v>
      </c>
      <c r="T9" s="651">
        <v>5.727666666666666</v>
      </c>
      <c r="V9" s="151" t="b">
        <f t="shared" si="0"/>
        <v>1</v>
      </c>
    </row>
    <row r="10" spans="2:22">
      <c r="B10" s="151">
        <v>6</v>
      </c>
      <c r="C10" s="566" t="s">
        <v>30</v>
      </c>
      <c r="D10" s="651">
        <v>3.6</v>
      </c>
      <c r="E10" s="652">
        <v>3.6</v>
      </c>
      <c r="F10" s="652">
        <v>3.6</v>
      </c>
      <c r="G10" s="651">
        <v>0</v>
      </c>
      <c r="H10" s="651">
        <v>0</v>
      </c>
      <c r="I10" s="651">
        <v>0</v>
      </c>
      <c r="J10" s="651">
        <v>3.6</v>
      </c>
      <c r="K10" s="651">
        <v>0</v>
      </c>
      <c r="L10" s="557"/>
      <c r="M10" s="566" t="s">
        <v>30</v>
      </c>
      <c r="N10" s="651">
        <v>1.2</v>
      </c>
      <c r="O10" s="652">
        <v>1.2</v>
      </c>
      <c r="P10" s="652">
        <v>1.2</v>
      </c>
      <c r="Q10" s="651">
        <v>0</v>
      </c>
      <c r="R10" s="651">
        <v>0</v>
      </c>
      <c r="S10" s="651">
        <v>0</v>
      </c>
      <c r="T10" s="651">
        <v>1.2</v>
      </c>
      <c r="V10" s="151" t="b">
        <f t="shared" si="0"/>
        <v>1</v>
      </c>
    </row>
    <row r="11" spans="2:22">
      <c r="B11" s="151">
        <v>7</v>
      </c>
      <c r="C11" s="566" t="s">
        <v>331</v>
      </c>
      <c r="D11" s="651">
        <v>8.1129600000000011</v>
      </c>
      <c r="E11" s="652">
        <v>0.79519999999999991</v>
      </c>
      <c r="F11" s="652">
        <v>0.66266666666666663</v>
      </c>
      <c r="G11" s="651">
        <v>0.13253333333333334</v>
      </c>
      <c r="H11" s="651">
        <v>4.6048000000000009</v>
      </c>
      <c r="I11" s="651">
        <v>2.7129599999999998</v>
      </c>
      <c r="J11" s="651">
        <v>5.4</v>
      </c>
      <c r="K11" s="651">
        <v>0.33439829605963783</v>
      </c>
      <c r="L11" s="557"/>
      <c r="M11" s="566" t="s">
        <v>331</v>
      </c>
      <c r="N11" s="651">
        <v>8.1129600000000011</v>
      </c>
      <c r="O11" s="651">
        <v>0.79519999999999991</v>
      </c>
      <c r="P11" s="651">
        <v>0.66266666666666663</v>
      </c>
      <c r="Q11" s="651">
        <v>0.13253333333333334</v>
      </c>
      <c r="R11" s="651">
        <v>4.6048000000000009</v>
      </c>
      <c r="S11" s="651">
        <v>2.7129599999999998</v>
      </c>
      <c r="T11" s="651">
        <v>5.4</v>
      </c>
      <c r="V11" s="151" t="b">
        <f t="shared" si="0"/>
        <v>1</v>
      </c>
    </row>
    <row r="12" spans="2:22">
      <c r="B12" s="151">
        <v>8</v>
      </c>
      <c r="C12" s="566" t="s">
        <v>345</v>
      </c>
      <c r="D12" s="651">
        <v>8.1595904436666657</v>
      </c>
      <c r="E12" s="652">
        <v>2.3323516136666664</v>
      </c>
      <c r="F12" s="651">
        <v>1.7024464333333331</v>
      </c>
      <c r="G12" s="651">
        <v>0.6299051803333332</v>
      </c>
      <c r="H12" s="651">
        <v>3.6235538196666668</v>
      </c>
      <c r="I12" s="651">
        <v>2.2036850103333334</v>
      </c>
      <c r="J12" s="651">
        <v>5.9559054333333332</v>
      </c>
      <c r="K12" s="651">
        <v>0.27007299270072999</v>
      </c>
      <c r="L12" s="557"/>
      <c r="M12" s="566" t="s">
        <v>345</v>
      </c>
      <c r="N12" s="651">
        <v>8.1595904436666657</v>
      </c>
      <c r="O12" s="651">
        <v>2.3323516136666664</v>
      </c>
      <c r="P12" s="651">
        <v>1.7024464333333331</v>
      </c>
      <c r="Q12" s="651">
        <v>0.6299051803333332</v>
      </c>
      <c r="R12" s="651">
        <v>3.6235538196666668</v>
      </c>
      <c r="S12" s="651">
        <v>2.2036850103333334</v>
      </c>
      <c r="T12" s="651">
        <v>5.9559054333333332</v>
      </c>
      <c r="V12" s="151" t="b">
        <f t="shared" si="0"/>
        <v>1</v>
      </c>
    </row>
    <row r="13" spans="2:22">
      <c r="B13" s="151">
        <v>9</v>
      </c>
      <c r="C13" s="566" t="s">
        <v>330</v>
      </c>
      <c r="D13" s="651">
        <v>8.6999999999999993</v>
      </c>
      <c r="E13" s="652">
        <v>2.1399999999999997</v>
      </c>
      <c r="F13" s="652">
        <v>1.4266666666666665</v>
      </c>
      <c r="G13" s="651">
        <v>0.71333333333333326</v>
      </c>
      <c r="H13" s="651">
        <v>3.66</v>
      </c>
      <c r="I13" s="651">
        <v>2.9</v>
      </c>
      <c r="J13" s="651">
        <v>5.8</v>
      </c>
      <c r="K13" s="651">
        <v>0.33333333333333337</v>
      </c>
      <c r="L13" s="557"/>
      <c r="M13" s="566" t="s">
        <v>330</v>
      </c>
      <c r="N13" s="651">
        <v>6.96</v>
      </c>
      <c r="O13" s="652">
        <v>2.02</v>
      </c>
      <c r="P13" s="652">
        <v>1.6833333333333333</v>
      </c>
      <c r="Q13" s="651">
        <v>0.33666666666666667</v>
      </c>
      <c r="R13" s="651">
        <v>3.78</v>
      </c>
      <c r="S13" s="651">
        <v>1.1599999999999999</v>
      </c>
      <c r="T13" s="651">
        <v>5.8</v>
      </c>
      <c r="V13" s="151" t="b">
        <f t="shared" si="0"/>
        <v>1</v>
      </c>
    </row>
    <row r="14" spans="2:22">
      <c r="B14" s="151">
        <v>10</v>
      </c>
      <c r="C14" s="566" t="s">
        <v>333</v>
      </c>
      <c r="D14" s="651">
        <v>8.7351737872000008</v>
      </c>
      <c r="E14" s="651">
        <v>7.7544319999999995</v>
      </c>
      <c r="F14" s="651">
        <v>7.7544319999999995</v>
      </c>
      <c r="G14" s="651">
        <v>0</v>
      </c>
      <c r="H14" s="651">
        <v>0.19386080000000128</v>
      </c>
      <c r="I14" s="651">
        <v>0.7868809872000001</v>
      </c>
      <c r="J14" s="651">
        <v>7.9482928000000008</v>
      </c>
      <c r="K14" s="651">
        <v>9.0081892629663332E-2</v>
      </c>
      <c r="L14" s="557"/>
      <c r="M14" s="566" t="s">
        <v>333</v>
      </c>
      <c r="N14" s="651">
        <v>6.7193644516923081</v>
      </c>
      <c r="O14" s="652">
        <v>5.9649476923076916</v>
      </c>
      <c r="P14" s="652">
        <v>5.9649476923076916</v>
      </c>
      <c r="Q14" s="651">
        <v>0</v>
      </c>
      <c r="R14" s="651">
        <v>0.14912369230769329</v>
      </c>
      <c r="S14" s="651">
        <v>0.6052930670769231</v>
      </c>
      <c r="T14" s="651">
        <v>6.1140713846153849</v>
      </c>
      <c r="V14" s="151" t="b">
        <f t="shared" si="0"/>
        <v>1</v>
      </c>
    </row>
    <row r="15" spans="2:22">
      <c r="B15" s="151">
        <v>11</v>
      </c>
      <c r="C15" s="566" t="s">
        <v>361</v>
      </c>
      <c r="D15" s="651">
        <v>9.7848000000000006</v>
      </c>
      <c r="E15" s="651">
        <v>1.6104013333333334</v>
      </c>
      <c r="F15" s="651">
        <v>1.4653333333333334</v>
      </c>
      <c r="G15" s="651">
        <v>0.145068</v>
      </c>
      <c r="H15" s="651">
        <v>5.6375986666666673</v>
      </c>
      <c r="I15" s="651">
        <v>2.5367999999999999</v>
      </c>
      <c r="J15" s="651">
        <v>7.2480000000000002</v>
      </c>
      <c r="K15" s="651">
        <v>0.25925925925925924</v>
      </c>
      <c r="L15" s="557"/>
      <c r="M15" s="566" t="s">
        <v>361</v>
      </c>
      <c r="N15" s="651">
        <v>4.9193999999999996</v>
      </c>
      <c r="O15" s="652">
        <v>0.70042933333333346</v>
      </c>
      <c r="P15" s="652">
        <v>0.63733333333333342</v>
      </c>
      <c r="Q15" s="651">
        <v>6.3096000000000013E-2</v>
      </c>
      <c r="R15" s="651">
        <v>2.9435706666666661</v>
      </c>
      <c r="S15" s="651">
        <v>1.2753999999999999</v>
      </c>
      <c r="T15" s="651">
        <v>3.6439999999999997</v>
      </c>
      <c r="V15" s="151" t="b">
        <f t="shared" si="0"/>
        <v>1</v>
      </c>
    </row>
    <row r="16" spans="2:22">
      <c r="B16" s="151">
        <v>12</v>
      </c>
      <c r="C16" s="566" t="s">
        <v>34</v>
      </c>
      <c r="D16" s="651">
        <v>10.291542706666668</v>
      </c>
      <c r="E16" s="652">
        <v>2.8970285866666665</v>
      </c>
      <c r="F16" s="651">
        <v>2.2200037533333332</v>
      </c>
      <c r="G16" s="651">
        <v>0.67702483333333341</v>
      </c>
      <c r="H16" s="651">
        <v>1.7636656333333334</v>
      </c>
      <c r="I16" s="651">
        <v>5.6308484866666673</v>
      </c>
      <c r="J16" s="651">
        <v>4.6606942199999999</v>
      </c>
      <c r="K16" s="651">
        <v>0.54713356851923756</v>
      </c>
      <c r="L16" s="557"/>
      <c r="M16" s="566" t="s">
        <v>34</v>
      </c>
      <c r="N16" s="651">
        <v>4.7621738166666674</v>
      </c>
      <c r="O16" s="652">
        <v>1.5700811700000001</v>
      </c>
      <c r="P16" s="652">
        <v>1.1940294800000002</v>
      </c>
      <c r="Q16" s="651">
        <v>0.37605168999999999</v>
      </c>
      <c r="R16" s="651">
        <v>1.1741970100000005</v>
      </c>
      <c r="S16" s="651">
        <v>2.0178956366666667</v>
      </c>
      <c r="T16" s="651">
        <v>2.7442781800000007</v>
      </c>
      <c r="V16" s="151" t="b">
        <f t="shared" si="0"/>
        <v>1</v>
      </c>
    </row>
    <row r="17" spans="2:22">
      <c r="B17" s="151">
        <v>13</v>
      </c>
      <c r="C17" s="566" t="s">
        <v>362</v>
      </c>
      <c r="D17" s="651">
        <v>10.94</v>
      </c>
      <c r="E17" s="652">
        <v>4.3369999999999997</v>
      </c>
      <c r="F17" s="652">
        <v>2.4780000000000002</v>
      </c>
      <c r="G17" s="651">
        <v>1.859</v>
      </c>
      <c r="H17" s="651">
        <v>4.4130000000000003</v>
      </c>
      <c r="I17" s="651">
        <v>2.19</v>
      </c>
      <c r="J17" s="651">
        <v>8.75</v>
      </c>
      <c r="K17" s="651">
        <v>0.20018281535648996</v>
      </c>
      <c r="L17" s="557"/>
      <c r="M17" s="566" t="s">
        <v>362</v>
      </c>
      <c r="N17" s="651">
        <v>10.94</v>
      </c>
      <c r="O17" s="652">
        <v>4.3369999999999997</v>
      </c>
      <c r="P17" s="652">
        <v>2.4780000000000002</v>
      </c>
      <c r="Q17" s="651">
        <v>1.859</v>
      </c>
      <c r="R17" s="651">
        <v>4.4130000000000003</v>
      </c>
      <c r="S17" s="651">
        <v>2.19</v>
      </c>
      <c r="T17" s="651">
        <v>8.75</v>
      </c>
      <c r="V17" s="151" t="b">
        <f t="shared" si="0"/>
        <v>1</v>
      </c>
    </row>
    <row r="18" spans="2:22">
      <c r="B18" s="151">
        <v>14</v>
      </c>
      <c r="C18" s="566" t="s">
        <v>50</v>
      </c>
      <c r="D18" s="651">
        <v>12.406499999999999</v>
      </c>
      <c r="E18" s="651">
        <v>0.13455</v>
      </c>
      <c r="F18" s="651">
        <v>9.9666666666666667E-2</v>
      </c>
      <c r="G18" s="651">
        <v>3.4883333333333329E-2</v>
      </c>
      <c r="H18" s="651">
        <v>9.0554499999999987</v>
      </c>
      <c r="I18" s="651">
        <v>3.2164999999999995</v>
      </c>
      <c r="J18" s="651">
        <v>9.19</v>
      </c>
      <c r="K18" s="651">
        <v>0.25925925925925924</v>
      </c>
      <c r="L18" s="557"/>
      <c r="M18" s="566" t="s">
        <v>50</v>
      </c>
      <c r="N18" s="651">
        <v>11.5425</v>
      </c>
      <c r="O18" s="652">
        <v>0.14939999999999998</v>
      </c>
      <c r="P18" s="652">
        <v>0.11066666666666666</v>
      </c>
      <c r="Q18" s="651">
        <v>3.8733333333333328E-2</v>
      </c>
      <c r="R18" s="651">
        <v>8.4006000000000007</v>
      </c>
      <c r="S18" s="651">
        <v>2.9925000000000002</v>
      </c>
      <c r="T18" s="651">
        <v>8.5500000000000007</v>
      </c>
      <c r="V18" s="151" t="b">
        <f t="shared" si="0"/>
        <v>1</v>
      </c>
    </row>
    <row r="19" spans="2:22">
      <c r="B19" s="151">
        <v>15</v>
      </c>
      <c r="C19" s="566" t="s">
        <v>334</v>
      </c>
      <c r="D19" s="651">
        <v>12.787333333333335</v>
      </c>
      <c r="E19" s="652">
        <v>1.224</v>
      </c>
      <c r="F19" s="652">
        <v>1.224</v>
      </c>
      <c r="G19" s="651">
        <v>0</v>
      </c>
      <c r="H19" s="651">
        <v>8.663333333333334</v>
      </c>
      <c r="I19" s="651">
        <v>2.9</v>
      </c>
      <c r="J19" s="651">
        <v>9.8873333333333342</v>
      </c>
      <c r="K19" s="651">
        <v>0.22678692456076321</v>
      </c>
      <c r="L19" s="557"/>
      <c r="M19" s="566" t="s">
        <v>334</v>
      </c>
      <c r="N19" s="651">
        <v>10.3817</v>
      </c>
      <c r="O19" s="652">
        <v>1.0759209999999999</v>
      </c>
      <c r="P19" s="652">
        <v>0.97899999999999998</v>
      </c>
      <c r="Q19" s="651">
        <v>9.6921000000000007E-2</v>
      </c>
      <c r="R19" s="651">
        <v>8.811412333333335</v>
      </c>
      <c r="S19" s="651">
        <v>0.49436666666666673</v>
      </c>
      <c r="T19" s="651">
        <v>9.8873333333333342</v>
      </c>
      <c r="V19" s="151" t="b">
        <f t="shared" si="0"/>
        <v>1</v>
      </c>
    </row>
    <row r="20" spans="2:22">
      <c r="B20" s="151">
        <v>16</v>
      </c>
      <c r="C20" s="566" t="s">
        <v>347</v>
      </c>
      <c r="D20" s="651">
        <v>12.85396265</v>
      </c>
      <c r="E20" s="652">
        <v>2.6548424666666666</v>
      </c>
      <c r="F20" s="652">
        <v>2.2105334499999998</v>
      </c>
      <c r="G20" s="651">
        <v>0.44430901666666667</v>
      </c>
      <c r="H20" s="651">
        <v>8.1908475833333334</v>
      </c>
      <c r="I20" s="651">
        <v>2.0082725999999997</v>
      </c>
      <c r="J20" s="651">
        <v>10.84569005</v>
      </c>
      <c r="K20" s="651">
        <v>0.15623762528981675</v>
      </c>
      <c r="L20" s="557"/>
      <c r="M20" s="566" t="s">
        <v>347</v>
      </c>
      <c r="N20" s="651">
        <v>12.998633600000002</v>
      </c>
      <c r="O20" s="652">
        <v>2.8779933000000004</v>
      </c>
      <c r="P20" s="652">
        <v>2.3983277500000004</v>
      </c>
      <c r="Q20" s="651">
        <v>0.47966555000000005</v>
      </c>
      <c r="R20" s="651">
        <v>7.9525565000000018</v>
      </c>
      <c r="S20" s="651">
        <v>2.1680838000000002</v>
      </c>
      <c r="T20" s="651">
        <v>10.830549800000002</v>
      </c>
      <c r="V20" s="151" t="b">
        <f t="shared" si="0"/>
        <v>1</v>
      </c>
    </row>
    <row r="21" spans="2:22">
      <c r="B21" s="151">
        <v>17</v>
      </c>
      <c r="C21" s="566" t="s">
        <v>336</v>
      </c>
      <c r="D21" s="651">
        <v>13.3</v>
      </c>
      <c r="E21" s="652">
        <v>0.36899999999999999</v>
      </c>
      <c r="F21" s="652">
        <v>0.13833333333333334</v>
      </c>
      <c r="G21" s="651">
        <v>0.23066666666666666</v>
      </c>
      <c r="H21" s="651">
        <v>5.4510000000000005</v>
      </c>
      <c r="I21" s="651">
        <v>7.48</v>
      </c>
      <c r="J21" s="651">
        <v>5.82</v>
      </c>
      <c r="K21" s="651">
        <v>0.56240601503759402</v>
      </c>
      <c r="L21" s="557"/>
      <c r="M21" s="566" t="s">
        <v>336</v>
      </c>
      <c r="N21" s="651">
        <v>13.3</v>
      </c>
      <c r="O21" s="652">
        <v>0.37</v>
      </c>
      <c r="P21" s="652">
        <v>0.14000000000000001</v>
      </c>
      <c r="Q21" s="651">
        <v>0.23</v>
      </c>
      <c r="R21" s="651">
        <v>5.45</v>
      </c>
      <c r="S21" s="651">
        <v>7.48</v>
      </c>
      <c r="T21" s="651">
        <v>5.82</v>
      </c>
      <c r="V21" s="151" t="b">
        <f t="shared" si="0"/>
        <v>1</v>
      </c>
    </row>
    <row r="22" spans="2:22">
      <c r="B22" s="151">
        <v>18</v>
      </c>
      <c r="C22" s="566" t="s">
        <v>341</v>
      </c>
      <c r="D22" s="651">
        <v>13.709989050824003</v>
      </c>
      <c r="E22" s="652">
        <v>1.9325000000000001</v>
      </c>
      <c r="F22" s="652">
        <v>1.546</v>
      </c>
      <c r="G22" s="651">
        <v>0.38650000000000001</v>
      </c>
      <c r="H22" s="651">
        <v>9.3615666666666684</v>
      </c>
      <c r="I22" s="651">
        <v>2.4159223841573336</v>
      </c>
      <c r="J22" s="651">
        <v>11.294066666666668</v>
      </c>
      <c r="K22" s="651">
        <v>0.17621621543250837</v>
      </c>
      <c r="L22" s="557"/>
      <c r="M22" s="566" t="s">
        <v>341</v>
      </c>
      <c r="N22" s="651">
        <v>10.146432623768</v>
      </c>
      <c r="O22" s="652">
        <v>1.0420833333333333</v>
      </c>
      <c r="P22" s="652">
        <v>0.83366666666666667</v>
      </c>
      <c r="Q22" s="651">
        <v>0.20841666666666667</v>
      </c>
      <c r="R22" s="651">
        <v>7.3163833333333335</v>
      </c>
      <c r="S22" s="651">
        <v>1.7879659571013333</v>
      </c>
      <c r="T22" s="651">
        <v>8.3584666666666667</v>
      </c>
      <c r="V22" s="151" t="b">
        <f t="shared" si="0"/>
        <v>1</v>
      </c>
    </row>
    <row r="23" spans="2:22">
      <c r="B23" s="151">
        <v>19</v>
      </c>
      <c r="C23" s="566" t="s">
        <v>328</v>
      </c>
      <c r="D23" s="651">
        <v>13.924800000000001</v>
      </c>
      <c r="E23" s="652">
        <v>2.4144000000000001</v>
      </c>
      <c r="F23" s="652">
        <v>2.012</v>
      </c>
      <c r="G23" s="651">
        <v>0.40240000000000004</v>
      </c>
      <c r="H23" s="651">
        <v>9.1896000000000004</v>
      </c>
      <c r="I23" s="651">
        <v>2.3208000000000002</v>
      </c>
      <c r="J23" s="651">
        <v>11.604000000000001</v>
      </c>
      <c r="K23" s="651">
        <v>0.16666666666666666</v>
      </c>
      <c r="L23" s="557"/>
      <c r="M23" s="566" t="s">
        <v>328</v>
      </c>
      <c r="N23" s="651">
        <v>13.924800000000001</v>
      </c>
      <c r="O23" s="652">
        <v>2.4144000000000001</v>
      </c>
      <c r="P23" s="652">
        <v>2.012</v>
      </c>
      <c r="Q23" s="651">
        <v>0.40240000000000004</v>
      </c>
      <c r="R23" s="651">
        <v>9.1896000000000004</v>
      </c>
      <c r="S23" s="651">
        <v>2.3208000000000002</v>
      </c>
      <c r="T23" s="651">
        <v>11.604000000000001</v>
      </c>
      <c r="V23" s="151" t="b">
        <f t="shared" si="0"/>
        <v>1</v>
      </c>
    </row>
    <row r="24" spans="2:22">
      <c r="B24" s="151">
        <v>20</v>
      </c>
      <c r="C24" s="566" t="s">
        <v>329</v>
      </c>
      <c r="D24" s="651">
        <v>13.924800000000001</v>
      </c>
      <c r="E24" s="652">
        <v>2.4144000000000001</v>
      </c>
      <c r="F24" s="652">
        <v>2.012</v>
      </c>
      <c r="G24" s="651">
        <v>0.40240000000000004</v>
      </c>
      <c r="H24" s="651">
        <v>9.1896000000000004</v>
      </c>
      <c r="I24" s="651">
        <v>2.3208000000000002</v>
      </c>
      <c r="J24" s="651">
        <v>11.604000000000001</v>
      </c>
      <c r="K24" s="651">
        <v>0.16666666666666666</v>
      </c>
      <c r="L24" s="557"/>
      <c r="M24" s="566" t="s">
        <v>329</v>
      </c>
      <c r="N24" s="651">
        <v>13.924800000000001</v>
      </c>
      <c r="O24" s="652">
        <v>2.4144000000000001</v>
      </c>
      <c r="P24" s="652">
        <v>2.012</v>
      </c>
      <c r="Q24" s="651">
        <v>0.40240000000000004</v>
      </c>
      <c r="R24" s="651">
        <v>9.1896000000000004</v>
      </c>
      <c r="S24" s="651">
        <v>2.3208000000000002</v>
      </c>
      <c r="T24" s="651">
        <v>11.604000000000001</v>
      </c>
      <c r="V24" s="151" t="b">
        <f t="shared" si="0"/>
        <v>1</v>
      </c>
    </row>
    <row r="25" spans="2:22">
      <c r="B25" s="151">
        <v>21</v>
      </c>
      <c r="C25" s="566" t="s">
        <v>337</v>
      </c>
      <c r="D25" s="651">
        <v>14.38</v>
      </c>
      <c r="E25" s="652">
        <v>7.4</v>
      </c>
      <c r="F25" s="652">
        <v>6.16</v>
      </c>
      <c r="G25" s="651">
        <v>1.24</v>
      </c>
      <c r="H25" s="651">
        <v>1.58</v>
      </c>
      <c r="I25" s="651">
        <v>5.4</v>
      </c>
      <c r="J25" s="651">
        <v>8.98</v>
      </c>
      <c r="K25" s="651">
        <v>0.37552155771905427</v>
      </c>
      <c r="L25" s="557"/>
      <c r="M25" s="566" t="s">
        <v>337</v>
      </c>
      <c r="N25" s="651">
        <v>14.38</v>
      </c>
      <c r="O25" s="652">
        <v>7.4</v>
      </c>
      <c r="P25" s="652">
        <v>6.16</v>
      </c>
      <c r="Q25" s="651">
        <v>1.24</v>
      </c>
      <c r="R25" s="651">
        <v>1.58</v>
      </c>
      <c r="S25" s="651">
        <v>5.4</v>
      </c>
      <c r="T25" s="651">
        <v>8.98</v>
      </c>
      <c r="V25" s="151" t="b">
        <f t="shared" si="0"/>
        <v>1</v>
      </c>
    </row>
    <row r="26" spans="2:22">
      <c r="B26" s="151">
        <v>22</v>
      </c>
      <c r="C26" s="566" t="s">
        <v>326</v>
      </c>
      <c r="D26" s="651">
        <v>14.386066666666666</v>
      </c>
      <c r="E26" s="652">
        <v>7.4189200000000008</v>
      </c>
      <c r="F26" s="652">
        <v>5.9830000000000005</v>
      </c>
      <c r="G26" s="651">
        <v>1.4359200000000003</v>
      </c>
      <c r="H26" s="651">
        <v>4.1827466666666657</v>
      </c>
      <c r="I26" s="651">
        <v>2.7844000000000002</v>
      </c>
      <c r="J26" s="651">
        <v>11.601666666666667</v>
      </c>
      <c r="K26" s="651">
        <v>0.19354838709677422</v>
      </c>
      <c r="L26" s="557"/>
      <c r="M26" s="566" t="s">
        <v>326</v>
      </c>
      <c r="N26" s="651">
        <v>11.133133333333333</v>
      </c>
      <c r="O26" s="651">
        <v>5.9458000000000002</v>
      </c>
      <c r="P26" s="651">
        <v>4.7949999999999999</v>
      </c>
      <c r="Q26" s="651">
        <v>1.1508</v>
      </c>
      <c r="R26" s="651">
        <v>3.0325333333333333</v>
      </c>
      <c r="S26" s="651">
        <v>2.1548000000000003</v>
      </c>
      <c r="T26" s="651">
        <v>8.9783333333333335</v>
      </c>
      <c r="V26" s="151" t="b">
        <f t="shared" si="0"/>
        <v>1</v>
      </c>
    </row>
    <row r="27" spans="2:22">
      <c r="B27" s="151">
        <v>23</v>
      </c>
      <c r="C27" s="566" t="s">
        <v>332</v>
      </c>
      <c r="D27" s="651">
        <v>15.789666666666667</v>
      </c>
      <c r="E27" s="652">
        <v>1.4823333333333333</v>
      </c>
      <c r="F27" s="652">
        <v>1.4823333333333333</v>
      </c>
      <c r="G27" s="651">
        <v>0</v>
      </c>
      <c r="H27" s="651">
        <v>14.307333333333334</v>
      </c>
      <c r="I27" s="651">
        <v>0</v>
      </c>
      <c r="J27" s="651">
        <v>15.789666666666667</v>
      </c>
      <c r="K27" s="651">
        <v>0</v>
      </c>
      <c r="L27" s="557"/>
      <c r="M27" s="566" t="s">
        <v>332</v>
      </c>
      <c r="N27" s="651">
        <v>15.255666666666668</v>
      </c>
      <c r="O27" s="652">
        <v>1.589</v>
      </c>
      <c r="P27" s="652">
        <v>1.589</v>
      </c>
      <c r="Q27" s="651">
        <v>0</v>
      </c>
      <c r="R27" s="651">
        <v>13.666666666666668</v>
      </c>
      <c r="S27" s="651">
        <v>0</v>
      </c>
      <c r="T27" s="651">
        <v>15.255666666666668</v>
      </c>
      <c r="V27" s="151" t="b">
        <f t="shared" si="0"/>
        <v>1</v>
      </c>
    </row>
    <row r="28" spans="2:22">
      <c r="B28" s="151">
        <v>24</v>
      </c>
      <c r="C28" s="566" t="s">
        <v>350</v>
      </c>
      <c r="D28" s="651">
        <v>19.017333333333333</v>
      </c>
      <c r="E28" s="652">
        <v>4.3543333333333338</v>
      </c>
      <c r="F28" s="652">
        <v>3.1133333333333337</v>
      </c>
      <c r="G28" s="651">
        <v>1.2409999999999999</v>
      </c>
      <c r="H28" s="651">
        <v>6.1339999999999995</v>
      </c>
      <c r="I28" s="651">
        <v>8.5289999999999999</v>
      </c>
      <c r="J28" s="651">
        <v>10.488333333333333</v>
      </c>
      <c r="K28" s="651">
        <v>0.44848559209142536</v>
      </c>
      <c r="L28" s="557"/>
      <c r="M28" s="566" t="s">
        <v>350</v>
      </c>
      <c r="N28" s="651">
        <v>7.8651333333333326</v>
      </c>
      <c r="O28" s="652">
        <v>1.863</v>
      </c>
      <c r="P28" s="652">
        <v>1.5369999999999999</v>
      </c>
      <c r="Q28" s="651">
        <v>0.32599999999999996</v>
      </c>
      <c r="R28" s="651">
        <v>2.9506666666666663</v>
      </c>
      <c r="S28" s="651">
        <v>3.0514666666666668</v>
      </c>
      <c r="T28" s="651">
        <v>4.8136666666666663</v>
      </c>
      <c r="V28" s="151" t="b">
        <f t="shared" si="0"/>
        <v>1</v>
      </c>
    </row>
    <row r="29" spans="2:22">
      <c r="B29" s="151">
        <v>25</v>
      </c>
      <c r="C29" s="566" t="s">
        <v>338</v>
      </c>
      <c r="D29" s="651">
        <v>19.889666666666667</v>
      </c>
      <c r="E29" s="652">
        <v>3.2479999999999998</v>
      </c>
      <c r="F29" s="652">
        <v>3.2479999999999998</v>
      </c>
      <c r="G29" s="651">
        <v>0</v>
      </c>
      <c r="H29" s="651">
        <v>16.641666666666666</v>
      </c>
      <c r="I29" s="651">
        <v>0</v>
      </c>
      <c r="J29" s="651">
        <v>19.889666666666667</v>
      </c>
      <c r="K29" s="651">
        <v>0</v>
      </c>
      <c r="L29" s="557"/>
      <c r="M29" s="566" t="s">
        <v>338</v>
      </c>
      <c r="N29" s="651">
        <v>19.889666666666667</v>
      </c>
      <c r="O29" s="652">
        <v>3.5316666666666667</v>
      </c>
      <c r="P29" s="652">
        <v>3.5316666666666667</v>
      </c>
      <c r="Q29" s="651">
        <v>0</v>
      </c>
      <c r="R29" s="651">
        <v>16.358000000000001</v>
      </c>
      <c r="S29" s="651">
        <v>0</v>
      </c>
      <c r="T29" s="651">
        <v>19.889666666666667</v>
      </c>
      <c r="V29" s="151" t="b">
        <f t="shared" si="0"/>
        <v>1</v>
      </c>
    </row>
    <row r="30" spans="2:22">
      <c r="B30" s="151">
        <v>26</v>
      </c>
      <c r="C30" s="566" t="s">
        <v>346</v>
      </c>
      <c r="D30" s="651">
        <v>19.916</v>
      </c>
      <c r="E30" s="651">
        <v>2.3326666666666669</v>
      </c>
      <c r="F30" s="651">
        <v>2.3326666666666669</v>
      </c>
      <c r="G30" s="651">
        <v>0</v>
      </c>
      <c r="H30" s="651">
        <v>17.583333333333332</v>
      </c>
      <c r="I30" s="651">
        <v>0</v>
      </c>
      <c r="J30" s="651">
        <v>19.916</v>
      </c>
      <c r="K30" s="651">
        <v>0</v>
      </c>
      <c r="L30" s="557"/>
      <c r="M30" s="566" t="s">
        <v>346</v>
      </c>
      <c r="N30" s="651">
        <v>19.241</v>
      </c>
      <c r="O30" s="652">
        <v>2.3326666666666669</v>
      </c>
      <c r="P30" s="652">
        <v>2.3326666666666669</v>
      </c>
      <c r="Q30" s="651">
        <v>0</v>
      </c>
      <c r="R30" s="651">
        <v>16.908333333333331</v>
      </c>
      <c r="S30" s="651">
        <v>0</v>
      </c>
      <c r="T30" s="651">
        <v>19.241</v>
      </c>
      <c r="V30" s="151" t="b">
        <f t="shared" si="0"/>
        <v>1</v>
      </c>
    </row>
    <row r="31" spans="2:22">
      <c r="B31" s="151">
        <v>27</v>
      </c>
      <c r="C31" s="566" t="s">
        <v>35</v>
      </c>
      <c r="D31" s="651">
        <v>19.982000000000003</v>
      </c>
      <c r="E31" s="652">
        <v>13.434500000000002</v>
      </c>
      <c r="F31" s="652">
        <v>13.434500000000002</v>
      </c>
      <c r="G31" s="651">
        <v>0</v>
      </c>
      <c r="H31" s="651">
        <v>6.5475000000000012</v>
      </c>
      <c r="I31" s="651">
        <v>0</v>
      </c>
      <c r="J31" s="651">
        <v>19.982000000000003</v>
      </c>
      <c r="K31" s="651">
        <v>0</v>
      </c>
      <c r="L31" s="557"/>
      <c r="M31" s="566" t="s">
        <v>35</v>
      </c>
      <c r="N31" s="651">
        <v>9.202</v>
      </c>
      <c r="O31" s="652">
        <v>5.6520000000000001</v>
      </c>
      <c r="P31" s="652">
        <v>5.6520000000000001</v>
      </c>
      <c r="Q31" s="651">
        <v>0</v>
      </c>
      <c r="R31" s="651">
        <v>3.55</v>
      </c>
      <c r="S31" s="651">
        <v>0</v>
      </c>
      <c r="T31" s="651">
        <v>9.202</v>
      </c>
      <c r="V31" s="151" t="b">
        <f t="shared" si="0"/>
        <v>1</v>
      </c>
    </row>
    <row r="32" spans="2:22">
      <c r="B32" s="151">
        <v>28</v>
      </c>
      <c r="C32" s="566" t="s">
        <v>327</v>
      </c>
      <c r="D32" s="651">
        <v>20.887152450000002</v>
      </c>
      <c r="E32" s="652">
        <v>2.8318323600000008</v>
      </c>
      <c r="F32" s="652">
        <v>2.5284217500000006</v>
      </c>
      <c r="G32" s="651">
        <v>0.30341061000000008</v>
      </c>
      <c r="H32" s="651">
        <v>15.694113990000002</v>
      </c>
      <c r="I32" s="651">
        <v>2.3612061</v>
      </c>
      <c r="J32" s="651">
        <v>18.525946350000002</v>
      </c>
      <c r="K32" s="651">
        <v>0.11304585944169712</v>
      </c>
      <c r="L32" s="557"/>
      <c r="M32" s="566" t="s">
        <v>327</v>
      </c>
      <c r="N32" s="651">
        <v>16.357301800000002</v>
      </c>
      <c r="O32" s="652">
        <v>2.3816174000000001</v>
      </c>
      <c r="P32" s="652">
        <v>2.1484575500000003</v>
      </c>
      <c r="Q32" s="651">
        <v>0.23315985</v>
      </c>
      <c r="R32" s="651">
        <v>11.966180700000002</v>
      </c>
      <c r="S32" s="651">
        <v>2.0095037000000002</v>
      </c>
      <c r="T32" s="651">
        <v>14.347798100000002</v>
      </c>
      <c r="V32" s="151" t="b">
        <f t="shared" si="0"/>
        <v>1</v>
      </c>
    </row>
    <row r="33" spans="2:22">
      <c r="B33" s="151">
        <v>29</v>
      </c>
      <c r="C33" s="566" t="s">
        <v>343</v>
      </c>
      <c r="D33" s="651">
        <v>20.912467750000001</v>
      </c>
      <c r="E33" s="652">
        <v>4.3862535173333326</v>
      </c>
      <c r="F33" s="652">
        <v>3.916297783333333</v>
      </c>
      <c r="G33" s="651">
        <v>0.46995573399999996</v>
      </c>
      <c r="H33" s="651">
        <v>14.761340282666669</v>
      </c>
      <c r="I33" s="651">
        <v>1.7648739499999999</v>
      </c>
      <c r="J33" s="651">
        <v>19.147593800000003</v>
      </c>
      <c r="K33" s="651">
        <v>8.4393385376529739E-2</v>
      </c>
      <c r="L33" s="557"/>
      <c r="M33" s="566" t="s">
        <v>343</v>
      </c>
      <c r="N33" s="651">
        <v>12.5733608</v>
      </c>
      <c r="O33" s="652">
        <v>2.5452786166666668</v>
      </c>
      <c r="P33" s="652">
        <v>2.3193741500000002</v>
      </c>
      <c r="Q33" s="651">
        <v>0.22590446666666669</v>
      </c>
      <c r="R33" s="651">
        <v>8.8723764333333328</v>
      </c>
      <c r="S33" s="651">
        <v>1.1557057500000001</v>
      </c>
      <c r="T33" s="651">
        <v>11.41765505</v>
      </c>
      <c r="V33" s="151" t="b">
        <f t="shared" si="0"/>
        <v>1</v>
      </c>
    </row>
    <row r="34" spans="2:22">
      <c r="B34" s="151">
        <v>30</v>
      </c>
      <c r="C34" s="566" t="s">
        <v>27</v>
      </c>
      <c r="D34" s="651">
        <v>23.024099999999997</v>
      </c>
      <c r="E34" s="652">
        <v>12.630199999999999</v>
      </c>
      <c r="F34" s="652">
        <v>11.481999999999999</v>
      </c>
      <c r="G34" s="651">
        <v>1.1481999999999999</v>
      </c>
      <c r="H34" s="651">
        <v>8.3007999999999988</v>
      </c>
      <c r="I34" s="651">
        <v>2.0930999999999997</v>
      </c>
      <c r="J34" s="651">
        <v>20.930999999999997</v>
      </c>
      <c r="K34" s="651">
        <v>9.0909090909090912E-2</v>
      </c>
      <c r="L34" s="557"/>
      <c r="M34" s="566" t="s">
        <v>27</v>
      </c>
      <c r="N34" s="651">
        <v>15.285233333333334</v>
      </c>
      <c r="O34" s="652">
        <v>8.8025666666666655</v>
      </c>
      <c r="P34" s="652">
        <v>8.0023333333333326</v>
      </c>
      <c r="Q34" s="651">
        <v>0.80023333333333335</v>
      </c>
      <c r="R34" s="651">
        <v>5.0931000000000015</v>
      </c>
      <c r="S34" s="651">
        <v>1.3895666666666668</v>
      </c>
      <c r="T34" s="651">
        <v>13.895666666666667</v>
      </c>
      <c r="V34" s="151" t="b">
        <f t="shared" si="0"/>
        <v>1</v>
      </c>
    </row>
    <row r="35" spans="2:22">
      <c r="B35" s="151">
        <v>31</v>
      </c>
      <c r="C35" s="566" t="s">
        <v>47</v>
      </c>
      <c r="D35" s="651">
        <v>23.848308000000003</v>
      </c>
      <c r="E35" s="652">
        <v>2.99</v>
      </c>
      <c r="F35" s="652">
        <v>2.258666666666667</v>
      </c>
      <c r="G35" s="651">
        <v>0.73133333333333339</v>
      </c>
      <c r="H35" s="651">
        <v>17.454154000000003</v>
      </c>
      <c r="I35" s="651">
        <v>3.4041540000000001</v>
      </c>
      <c r="J35" s="651">
        <v>20.444154000000001</v>
      </c>
      <c r="K35" s="651">
        <v>0.14274195049812338</v>
      </c>
      <c r="L35" s="557"/>
      <c r="M35" s="566" t="s">
        <v>47</v>
      </c>
      <c r="N35" s="651">
        <v>16.448308000000001</v>
      </c>
      <c r="O35" s="652">
        <v>2.99</v>
      </c>
      <c r="P35" s="652">
        <v>2.258666666666667</v>
      </c>
      <c r="Q35" s="651">
        <v>0.73133333333333339</v>
      </c>
      <c r="R35" s="651">
        <v>10.054154</v>
      </c>
      <c r="S35" s="651">
        <v>3.4041540000000001</v>
      </c>
      <c r="T35" s="651">
        <v>13.044154000000001</v>
      </c>
      <c r="V35" s="151" t="b">
        <f t="shared" si="0"/>
        <v>1</v>
      </c>
    </row>
    <row r="36" spans="2:22">
      <c r="B36" s="151">
        <v>32</v>
      </c>
      <c r="C36" s="566" t="s">
        <v>342</v>
      </c>
      <c r="D36" s="651">
        <v>27.42</v>
      </c>
      <c r="E36" s="652">
        <v>0</v>
      </c>
      <c r="F36" s="652">
        <v>5.577</v>
      </c>
      <c r="G36" s="651">
        <v>1.1153999999999999</v>
      </c>
      <c r="H36" s="651">
        <v>19.579999999999998</v>
      </c>
      <c r="I36" s="651">
        <v>7.83</v>
      </c>
      <c r="J36" s="651">
        <v>19.579999999999998</v>
      </c>
      <c r="K36" s="651">
        <v>0.28999999999999998</v>
      </c>
      <c r="L36" s="557"/>
      <c r="M36" s="566" t="s">
        <v>342</v>
      </c>
      <c r="N36" s="651">
        <v>6.3476000000000008</v>
      </c>
      <c r="O36" s="652">
        <v>1.6040000000000001</v>
      </c>
      <c r="P36" s="651">
        <v>1.3366666666666667</v>
      </c>
      <c r="Q36" s="651">
        <v>0.26733333333333337</v>
      </c>
      <c r="R36" s="651">
        <v>2.9300000000000006</v>
      </c>
      <c r="S36" s="651">
        <v>1.8136000000000003</v>
      </c>
      <c r="T36" s="651">
        <v>4.5340000000000007</v>
      </c>
      <c r="V36" s="151" t="b">
        <f t="shared" si="0"/>
        <v>1</v>
      </c>
    </row>
    <row r="37" spans="2:22">
      <c r="K37" s="557"/>
      <c r="L37" s="557"/>
      <c r="M37" s="557"/>
      <c r="N37" s="557"/>
      <c r="O37" s="557"/>
      <c r="P37" s="557"/>
      <c r="Q37" s="557"/>
      <c r="R37" s="557"/>
      <c r="S37" s="557"/>
      <c r="T37" s="557"/>
    </row>
    <row r="38" spans="2:22">
      <c r="K38" s="557"/>
      <c r="L38" s="557"/>
      <c r="M38" s="557"/>
      <c r="N38" s="557"/>
      <c r="O38" s="557"/>
      <c r="P38" s="557"/>
      <c r="Q38" s="557"/>
      <c r="R38" s="557"/>
      <c r="S38" s="557"/>
      <c r="T38" s="557"/>
    </row>
    <row r="39" spans="2:22">
      <c r="K39" s="557"/>
      <c r="L39" s="557"/>
      <c r="M39" s="557"/>
      <c r="N39" s="557"/>
      <c r="O39" s="557"/>
      <c r="P39" s="557"/>
      <c r="Q39" s="557"/>
      <c r="R39" s="557"/>
      <c r="S39" s="557"/>
      <c r="T39" s="557"/>
    </row>
    <row r="40" spans="2:22">
      <c r="K40" s="557"/>
      <c r="L40" s="557"/>
      <c r="M40" s="557"/>
      <c r="N40" s="557"/>
      <c r="O40" s="557"/>
      <c r="P40" s="557"/>
      <c r="Q40" s="557"/>
      <c r="R40" s="557"/>
      <c r="S40" s="557"/>
      <c r="T40" s="557"/>
    </row>
    <row r="41" spans="2:22">
      <c r="I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</row>
    <row r="59" spans="9:14">
      <c r="N59" s="557"/>
    </row>
    <row r="61" spans="9:14"/>
    <row r="78" spans="11:13">
      <c r="K78" s="23"/>
    </row>
    <row r="79" spans="11:13">
      <c r="K79" s="23"/>
      <c r="M79" s="39"/>
    </row>
    <row r="80" spans="11:13">
      <c r="K80" s="23"/>
    </row>
    <row r="81" spans="11:14">
      <c r="K81" s="23"/>
    </row>
    <row r="82" spans="11:14">
      <c r="K82" s="23"/>
      <c r="N82" s="557"/>
    </row>
    <row r="83" spans="11:14">
      <c r="K83" s="23"/>
    </row>
    <row r="84" spans="11:14">
      <c r="K84" s="23"/>
    </row>
    <row r="85" spans="11:14">
      <c r="K85" s="23"/>
    </row>
    <row r="86" spans="11:14">
      <c r="K86" s="23"/>
      <c r="L86" s="557"/>
    </row>
    <row r="87" spans="11:14">
      <c r="K87" s="23"/>
      <c r="L87" s="557"/>
    </row>
    <row r="88" spans="11:14">
      <c r="K88" s="23"/>
      <c r="L88" s="557"/>
    </row>
    <row r="89" spans="11:14">
      <c r="K89" s="23"/>
      <c r="L89" s="557"/>
    </row>
    <row r="90" spans="11:14">
      <c r="K90" s="23"/>
      <c r="L90" s="557"/>
    </row>
    <row r="91" spans="11:14">
      <c r="K91" s="23"/>
      <c r="L91" s="557"/>
    </row>
    <row r="92" spans="11:14">
      <c r="K92" s="23"/>
      <c r="L92" s="557"/>
    </row>
    <row r="93" spans="11:14">
      <c r="K93" s="23"/>
      <c r="L93" s="557"/>
    </row>
    <row r="94" spans="11:14">
      <c r="K94" s="23"/>
      <c r="L94" s="557"/>
    </row>
    <row r="95" spans="11:14">
      <c r="K95" s="23"/>
      <c r="L95" s="557"/>
    </row>
    <row r="96" spans="11:14">
      <c r="K96" s="23"/>
      <c r="L96" s="557"/>
      <c r="N96" s="557"/>
    </row>
    <row r="97" spans="11:12">
      <c r="K97" s="23"/>
      <c r="L97" s="557"/>
    </row>
  </sheetData>
  <sheetProtection algorithmName="SHA-512" hashValue="BaiEDryTXgxquBqsqvV/93IYm1nhmzEXH3opGmoFoMZCEa3NW1ur8ed0q5OS9m7FYZT/SpSE7CKVEHZ7WHFe+g==" saltValue="pxtLxAp7IAeaD2oP4N5FuA==" spinCount="100000" sheet="1" objects="1" scenarios="1"/>
  <sortState ref="C5:T36">
    <sortCondition ref="D5:D36"/>
  </sortState>
  <pageMargins left="0.39370078740157483" right="0.39370078740157483" top="0.39370078740157483" bottom="0.39370078740157483" header="0.19685039370078741" footer="0.19685039370078741"/>
  <pageSetup orientation="landscape" r:id="rId1"/>
  <headerFooter alignWithMargins="0"/>
  <legacy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M29"/>
  <sheetViews>
    <sheetView zoomScale="70" zoomScaleNormal="70" workbookViewId="0">
      <selection activeCell="O18" sqref="O18"/>
    </sheetView>
  </sheetViews>
  <sheetFormatPr baseColWidth="10" defaultRowHeight="15"/>
  <cols>
    <col min="1" max="1" width="6.28515625" customWidth="1"/>
    <col min="2" max="11" width="16.85546875" customWidth="1"/>
  </cols>
  <sheetData>
    <row r="2" spans="2:11" ht="94.5" customHeight="1">
      <c r="B2" s="1319" t="s">
        <v>563</v>
      </c>
      <c r="C2" s="1319"/>
      <c r="D2" s="1319"/>
      <c r="E2" s="1319"/>
      <c r="F2" s="1319"/>
      <c r="G2" s="1319"/>
      <c r="H2" s="1319"/>
      <c r="I2" s="1319"/>
      <c r="J2" s="1319"/>
      <c r="K2" s="1319"/>
    </row>
    <row r="3" spans="2:11" ht="40.5" customHeight="1">
      <c r="B3" s="266"/>
      <c r="C3" s="267"/>
      <c r="D3" s="267"/>
      <c r="E3" s="267"/>
      <c r="F3" s="267"/>
      <c r="G3" s="267"/>
      <c r="H3" s="267"/>
      <c r="I3" s="267"/>
      <c r="J3" s="267"/>
      <c r="K3" s="268"/>
    </row>
    <row r="4" spans="2:11" ht="40.5" customHeight="1">
      <c r="B4" s="269"/>
      <c r="C4" s="270"/>
      <c r="D4" s="270"/>
      <c r="E4" s="270"/>
      <c r="F4" s="270"/>
      <c r="G4" s="270"/>
      <c r="H4" s="270"/>
      <c r="I4" s="270"/>
      <c r="J4" s="270"/>
      <c r="K4" s="271"/>
    </row>
    <row r="5" spans="2:11" ht="40.5" customHeight="1">
      <c r="B5" s="269"/>
      <c r="C5" s="270"/>
      <c r="D5" s="270"/>
      <c r="E5" s="270"/>
      <c r="F5" s="270"/>
      <c r="G5" s="270"/>
      <c r="H5" s="270"/>
      <c r="I5" s="270"/>
      <c r="J5" s="270"/>
      <c r="K5" s="271"/>
    </row>
    <row r="6" spans="2:11" ht="40.5" customHeight="1">
      <c r="B6" s="269"/>
      <c r="C6" s="270"/>
      <c r="D6" s="270"/>
      <c r="E6" s="270"/>
      <c r="F6" s="270"/>
      <c r="G6" s="270"/>
      <c r="H6" s="270"/>
      <c r="I6" s="270"/>
      <c r="J6" s="270"/>
      <c r="K6" s="271"/>
    </row>
    <row r="7" spans="2:11" ht="40.5" customHeight="1">
      <c r="B7" s="269"/>
      <c r="C7" s="270"/>
      <c r="D7" s="270"/>
      <c r="E7" s="270"/>
      <c r="F7" s="270"/>
      <c r="G7" s="270"/>
      <c r="H7" s="270"/>
      <c r="I7" s="270"/>
      <c r="J7" s="270"/>
      <c r="K7" s="271"/>
    </row>
    <row r="8" spans="2:11" ht="40.5" customHeight="1">
      <c r="B8" s="269"/>
      <c r="C8" s="270"/>
      <c r="D8" s="270"/>
      <c r="E8" s="270"/>
      <c r="F8" s="270"/>
      <c r="G8" s="270"/>
      <c r="H8" s="270"/>
      <c r="I8" s="270"/>
      <c r="J8" s="270"/>
      <c r="K8" s="271"/>
    </row>
    <row r="9" spans="2:11" ht="40.5" customHeight="1">
      <c r="B9" s="269"/>
      <c r="C9" s="270"/>
      <c r="D9" s="270"/>
      <c r="E9" s="270"/>
      <c r="F9" s="270"/>
      <c r="G9" s="270"/>
      <c r="H9" s="270"/>
      <c r="I9" s="270"/>
      <c r="J9" s="270"/>
      <c r="K9" s="271"/>
    </row>
    <row r="10" spans="2:11" ht="40.5" customHeight="1">
      <c r="B10" s="269"/>
      <c r="C10" s="270"/>
      <c r="D10" s="270"/>
      <c r="E10" s="270"/>
      <c r="F10" s="270"/>
      <c r="G10" s="270"/>
      <c r="H10" s="270"/>
      <c r="I10" s="270"/>
      <c r="J10" s="270"/>
      <c r="K10" s="271"/>
    </row>
    <row r="11" spans="2:11" ht="40.5" customHeight="1">
      <c r="B11" s="269"/>
      <c r="C11" s="270"/>
      <c r="D11" s="270"/>
      <c r="E11" s="270"/>
      <c r="F11" s="270"/>
      <c r="G11" s="270"/>
      <c r="H11" s="270"/>
      <c r="I11" s="270"/>
      <c r="J11" s="270"/>
      <c r="K11" s="271"/>
    </row>
    <row r="12" spans="2:11" ht="40.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71"/>
    </row>
    <row r="13" spans="2:11" ht="40.5" customHeight="1">
      <c r="B13" s="269"/>
      <c r="C13" s="270"/>
      <c r="D13" s="270"/>
      <c r="E13" s="270"/>
      <c r="F13" s="270"/>
      <c r="G13" s="270"/>
      <c r="H13" s="270"/>
      <c r="I13" s="270"/>
      <c r="J13" s="270"/>
      <c r="K13" s="271"/>
    </row>
    <row r="14" spans="2:11" ht="40.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71"/>
    </row>
    <row r="15" spans="2:11" ht="40.5" customHeight="1">
      <c r="B15" s="269"/>
      <c r="C15" s="270"/>
      <c r="D15" s="270"/>
      <c r="E15" s="270"/>
      <c r="F15" s="270"/>
      <c r="G15" s="270"/>
      <c r="H15" s="270"/>
      <c r="I15" s="270"/>
      <c r="J15" s="270"/>
      <c r="K15" s="271"/>
    </row>
    <row r="16" spans="2:11" ht="40.5" customHeight="1">
      <c r="B16" s="269"/>
      <c r="C16" s="270"/>
      <c r="D16" s="270"/>
      <c r="E16" s="270"/>
      <c r="F16" s="270"/>
      <c r="G16" s="270"/>
      <c r="H16" s="270"/>
      <c r="I16" s="270"/>
      <c r="J16" s="270"/>
      <c r="K16" s="271"/>
    </row>
    <row r="17" spans="2:13" ht="40.5" customHeight="1">
      <c r="B17" s="269"/>
      <c r="C17" s="270"/>
      <c r="D17" s="270"/>
      <c r="E17" s="270"/>
      <c r="F17" s="270"/>
      <c r="G17" s="270"/>
      <c r="H17" s="270"/>
      <c r="I17" s="270"/>
      <c r="J17" s="270"/>
      <c r="K17" s="271"/>
    </row>
    <row r="18" spans="2:13" ht="40.5" customHeight="1">
      <c r="B18" s="269"/>
      <c r="C18" s="270"/>
      <c r="D18" s="270"/>
      <c r="E18" s="270"/>
      <c r="F18" s="270"/>
      <c r="G18" s="270"/>
      <c r="H18" s="270"/>
      <c r="I18" s="270"/>
      <c r="J18" s="270"/>
      <c r="K18" s="271"/>
    </row>
    <row r="19" spans="2:13" ht="40.5" customHeight="1">
      <c r="B19" s="269"/>
      <c r="C19" s="270"/>
      <c r="D19" s="270"/>
      <c r="E19" s="270"/>
      <c r="F19" s="270"/>
      <c r="G19" s="270"/>
      <c r="H19" s="270"/>
      <c r="I19" s="270"/>
      <c r="J19" s="270"/>
      <c r="K19" s="271"/>
    </row>
    <row r="20" spans="2:13" ht="40.5" customHeight="1">
      <c r="B20" s="269"/>
      <c r="C20" s="270"/>
      <c r="D20" s="270"/>
      <c r="E20" s="270"/>
      <c r="F20" s="270"/>
      <c r="G20" s="270"/>
      <c r="H20" s="270"/>
      <c r="I20" s="270"/>
      <c r="J20" s="270"/>
      <c r="K20" s="271"/>
    </row>
    <row r="21" spans="2:13" ht="40.5" customHeight="1">
      <c r="B21" s="269"/>
      <c r="C21" s="270"/>
      <c r="D21" s="270"/>
      <c r="E21" s="270"/>
      <c r="F21" s="270"/>
      <c r="G21" s="270"/>
      <c r="H21" s="270"/>
      <c r="I21" s="270"/>
      <c r="J21" s="270"/>
      <c r="K21" s="271"/>
    </row>
    <row r="22" spans="2:13" ht="40.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71"/>
    </row>
    <row r="23" spans="2:13" ht="40.5" customHeight="1">
      <c r="B23" s="269"/>
      <c r="C23" s="270"/>
      <c r="D23" s="270"/>
      <c r="E23" s="270"/>
      <c r="F23" s="270"/>
      <c r="G23" s="270"/>
      <c r="H23" s="270"/>
      <c r="I23" s="270"/>
      <c r="J23" s="270"/>
      <c r="K23" s="271"/>
    </row>
    <row r="24" spans="2:13" ht="40.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71"/>
      <c r="M24" s="640"/>
    </row>
    <row r="25" spans="2:13" ht="40.5" customHeight="1">
      <c r="B25" s="269"/>
      <c r="C25" s="270"/>
      <c r="D25" s="270"/>
      <c r="E25" s="270"/>
      <c r="F25" s="270"/>
      <c r="G25" s="270"/>
      <c r="H25" s="270"/>
      <c r="I25" s="270"/>
      <c r="J25" s="270"/>
      <c r="K25" s="271"/>
    </row>
    <row r="26" spans="2:13" ht="40.5" customHeight="1">
      <c r="B26" s="269"/>
      <c r="C26" s="270"/>
      <c r="D26" s="270"/>
      <c r="E26" s="270"/>
      <c r="F26" s="270"/>
      <c r="G26" s="270"/>
      <c r="H26" s="270"/>
      <c r="I26" s="270"/>
      <c r="J26" s="270"/>
      <c r="K26" s="271"/>
    </row>
    <row r="27" spans="2:13" ht="40.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71"/>
    </row>
    <row r="28" spans="2:13" ht="40.5" customHeight="1">
      <c r="B28" s="272"/>
      <c r="C28" s="273"/>
      <c r="D28" s="273"/>
      <c r="E28" s="273"/>
      <c r="F28" s="273"/>
      <c r="G28" s="273"/>
      <c r="H28" s="273"/>
      <c r="I28" s="273"/>
      <c r="J28" s="273"/>
      <c r="K28" s="274"/>
    </row>
    <row r="29" spans="2:13" ht="51.75" customHeight="1">
      <c r="B29" s="1320" t="s">
        <v>363</v>
      </c>
      <c r="C29" s="1320"/>
      <c r="D29" s="1320"/>
      <c r="E29" s="1320"/>
      <c r="F29" s="1320"/>
      <c r="G29" s="1320"/>
      <c r="H29" s="1320"/>
      <c r="I29" s="1320"/>
      <c r="J29" s="1320"/>
      <c r="K29" s="1320"/>
    </row>
  </sheetData>
  <sheetProtection algorithmName="SHA-512" hashValue="BfJ1JzwkK+Y84sZZTW10/TYYqirZOOW/2s91T4dqr9uYTOLiGeyEcPgS6bOl3O6o1KOI99FLCRm1cJX4clCBhQ==" saltValue="8aUM6CGEiWLtWwjiuCDTIQ==" spinCount="100000" sheet="1" objects="1" scenarios="1"/>
  <mergeCells count="2">
    <mergeCell ref="B2:K2"/>
    <mergeCell ref="B29:K29"/>
  </mergeCells>
  <pageMargins left="0.7" right="0.7" top="0.75" bottom="0.75" header="0.3" footer="0.3"/>
  <pageSetup scale="54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K29"/>
  <sheetViews>
    <sheetView zoomScale="60" zoomScaleNormal="60" workbookViewId="0"/>
  </sheetViews>
  <sheetFormatPr baseColWidth="10" defaultRowHeight="15"/>
  <cols>
    <col min="1" max="1" width="2.85546875" customWidth="1"/>
    <col min="2" max="11" width="16.28515625" customWidth="1"/>
  </cols>
  <sheetData>
    <row r="2" spans="2:11" ht="70.5" customHeight="1">
      <c r="B2" s="1319" t="s">
        <v>564</v>
      </c>
      <c r="C2" s="1319"/>
      <c r="D2" s="1319"/>
      <c r="E2" s="1319"/>
      <c r="F2" s="1319"/>
      <c r="G2" s="1319"/>
      <c r="H2" s="1319"/>
      <c r="I2" s="1319"/>
      <c r="J2" s="1319"/>
      <c r="K2" s="1319"/>
    </row>
    <row r="3" spans="2:11" ht="40.5" customHeight="1">
      <c r="B3" s="266"/>
      <c r="C3" s="267"/>
      <c r="D3" s="267"/>
      <c r="E3" s="267"/>
      <c r="F3" s="267"/>
      <c r="G3" s="267"/>
      <c r="H3" s="267"/>
      <c r="I3" s="267"/>
      <c r="J3" s="267"/>
      <c r="K3" s="268"/>
    </row>
    <row r="4" spans="2:11" ht="40.5" customHeight="1">
      <c r="B4" s="269"/>
      <c r="C4" s="270"/>
      <c r="D4" s="270"/>
      <c r="E4" s="270"/>
      <c r="F4" s="270"/>
      <c r="G4" s="270"/>
      <c r="H4" s="270"/>
      <c r="I4" s="270"/>
      <c r="J4" s="270"/>
      <c r="K4" s="271"/>
    </row>
    <row r="5" spans="2:11" ht="40.5" customHeight="1">
      <c r="B5" s="269"/>
      <c r="C5" s="270"/>
      <c r="D5" s="270"/>
      <c r="E5" s="270"/>
      <c r="F5" s="270"/>
      <c r="G5" s="270"/>
      <c r="H5" s="270"/>
      <c r="I5" s="270"/>
      <c r="J5" s="270"/>
      <c r="K5" s="271"/>
    </row>
    <row r="6" spans="2:11" ht="40.5" customHeight="1">
      <c r="B6" s="269"/>
      <c r="C6" s="270"/>
      <c r="D6" s="270"/>
      <c r="E6" s="270"/>
      <c r="F6" s="270"/>
      <c r="G6" s="270"/>
      <c r="H6" s="270"/>
      <c r="I6" s="270"/>
      <c r="J6" s="270"/>
      <c r="K6" s="271"/>
    </row>
    <row r="7" spans="2:11" ht="40.5" customHeight="1">
      <c r="B7" s="269"/>
      <c r="C7" s="270"/>
      <c r="D7" s="270"/>
      <c r="E7" s="270"/>
      <c r="F7" s="270"/>
      <c r="G7" s="270"/>
      <c r="H7" s="270"/>
      <c r="I7" s="270"/>
      <c r="J7" s="270"/>
      <c r="K7" s="271"/>
    </row>
    <row r="8" spans="2:11" ht="40.5" customHeight="1">
      <c r="B8" s="269"/>
      <c r="C8" s="270"/>
      <c r="D8" s="270"/>
      <c r="E8" s="270"/>
      <c r="F8" s="270"/>
      <c r="G8" s="270"/>
      <c r="H8" s="270"/>
      <c r="I8" s="270"/>
      <c r="J8" s="270"/>
      <c r="K8" s="271"/>
    </row>
    <row r="9" spans="2:11" ht="40.5" customHeight="1">
      <c r="B9" s="269"/>
      <c r="C9" s="270"/>
      <c r="D9" s="270"/>
      <c r="E9" s="270"/>
      <c r="F9" s="270"/>
      <c r="G9" s="270"/>
      <c r="H9" s="270"/>
      <c r="I9" s="270"/>
      <c r="J9" s="270"/>
      <c r="K9" s="271"/>
    </row>
    <row r="10" spans="2:11" ht="40.5" customHeight="1">
      <c r="B10" s="269"/>
      <c r="C10" s="270"/>
      <c r="D10" s="270"/>
      <c r="E10" s="270"/>
      <c r="F10" s="270"/>
      <c r="G10" s="270"/>
      <c r="H10" s="270"/>
      <c r="I10" s="270"/>
      <c r="J10" s="270"/>
      <c r="K10" s="271"/>
    </row>
    <row r="11" spans="2:11" ht="40.5" customHeight="1">
      <c r="B11" s="269"/>
      <c r="C11" s="270"/>
      <c r="D11" s="270"/>
      <c r="E11" s="270"/>
      <c r="F11" s="270"/>
      <c r="G11" s="270"/>
      <c r="H11" s="270"/>
      <c r="I11" s="270"/>
      <c r="J11" s="270"/>
      <c r="K11" s="271"/>
    </row>
    <row r="12" spans="2:11" ht="40.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71"/>
    </row>
    <row r="13" spans="2:11" ht="40.5" customHeight="1">
      <c r="B13" s="269"/>
      <c r="C13" s="270"/>
      <c r="D13" s="270"/>
      <c r="E13" s="270"/>
      <c r="F13" s="270"/>
      <c r="G13" s="270"/>
      <c r="H13" s="270"/>
      <c r="I13" s="270"/>
      <c r="J13" s="270"/>
      <c r="K13" s="271"/>
    </row>
    <row r="14" spans="2:11" ht="40.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71"/>
    </row>
    <row r="15" spans="2:11" ht="40.5" customHeight="1">
      <c r="B15" s="269"/>
      <c r="C15" s="270"/>
      <c r="D15" s="270"/>
      <c r="E15" s="270"/>
      <c r="F15" s="270"/>
      <c r="G15" s="270"/>
      <c r="H15" s="270"/>
      <c r="I15" s="270"/>
      <c r="J15" s="270"/>
      <c r="K15" s="271"/>
    </row>
    <row r="16" spans="2:11" ht="40.5" customHeight="1">
      <c r="B16" s="269"/>
      <c r="C16" s="270"/>
      <c r="D16" s="270"/>
      <c r="E16" s="270"/>
      <c r="F16" s="270"/>
      <c r="G16" s="270"/>
      <c r="H16" s="270"/>
      <c r="I16" s="270"/>
      <c r="J16" s="270"/>
      <c r="K16" s="271"/>
    </row>
    <row r="17" spans="2:11" ht="40.5" customHeight="1">
      <c r="B17" s="269"/>
      <c r="C17" s="270"/>
      <c r="D17" s="270"/>
      <c r="E17" s="270"/>
      <c r="F17" s="270"/>
      <c r="G17" s="270"/>
      <c r="H17" s="270"/>
      <c r="I17" s="270"/>
      <c r="J17" s="270"/>
      <c r="K17" s="271"/>
    </row>
    <row r="18" spans="2:11" ht="40.5" customHeight="1">
      <c r="B18" s="269"/>
      <c r="C18" s="270"/>
      <c r="D18" s="270"/>
      <c r="E18" s="270"/>
      <c r="F18" s="270"/>
      <c r="G18" s="270"/>
      <c r="H18" s="270"/>
      <c r="I18" s="270"/>
      <c r="J18" s="270"/>
      <c r="K18" s="271"/>
    </row>
    <row r="19" spans="2:11" ht="40.5" customHeight="1">
      <c r="B19" s="269"/>
      <c r="C19" s="270"/>
      <c r="D19" s="270"/>
      <c r="E19" s="270"/>
      <c r="F19" s="270"/>
      <c r="G19" s="270"/>
      <c r="H19" s="270"/>
      <c r="I19" s="270"/>
      <c r="J19" s="270"/>
      <c r="K19" s="271"/>
    </row>
    <row r="20" spans="2:11" ht="40.5" customHeight="1">
      <c r="B20" s="269"/>
      <c r="C20" s="270"/>
      <c r="D20" s="270"/>
      <c r="E20" s="270"/>
      <c r="F20" s="270"/>
      <c r="G20" s="270"/>
      <c r="H20" s="270"/>
      <c r="I20" s="270"/>
      <c r="J20" s="270"/>
      <c r="K20" s="271"/>
    </row>
    <row r="21" spans="2:11" ht="40.5" customHeight="1">
      <c r="B21" s="269"/>
      <c r="C21" s="270"/>
      <c r="D21" s="270"/>
      <c r="E21" s="270"/>
      <c r="F21" s="270"/>
      <c r="G21" s="270"/>
      <c r="H21" s="270"/>
      <c r="I21" s="270"/>
      <c r="J21" s="270"/>
      <c r="K21" s="271"/>
    </row>
    <row r="22" spans="2:11" ht="40.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71"/>
    </row>
    <row r="23" spans="2:11" ht="40.5" customHeight="1">
      <c r="B23" s="269"/>
      <c r="C23" s="270"/>
      <c r="D23" s="270"/>
      <c r="E23" s="270"/>
      <c r="F23" s="270"/>
      <c r="G23" s="270"/>
      <c r="H23" s="270"/>
      <c r="I23" s="270"/>
      <c r="J23" s="270"/>
      <c r="K23" s="271"/>
    </row>
    <row r="24" spans="2:11" ht="40.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71"/>
    </row>
    <row r="25" spans="2:11" ht="40.5" customHeight="1">
      <c r="B25" s="269"/>
      <c r="C25" s="270"/>
      <c r="D25" s="270"/>
      <c r="E25" s="270"/>
      <c r="F25" s="270"/>
      <c r="G25" s="270"/>
      <c r="H25" s="270"/>
      <c r="I25" s="270"/>
      <c r="J25" s="270"/>
      <c r="K25" s="271"/>
    </row>
    <row r="26" spans="2:11" ht="40.5" customHeight="1">
      <c r="B26" s="269"/>
      <c r="C26" s="270"/>
      <c r="D26" s="270"/>
      <c r="E26" s="270"/>
      <c r="F26" s="270"/>
      <c r="G26" s="270"/>
      <c r="H26" s="270"/>
      <c r="I26" s="270"/>
      <c r="J26" s="270"/>
      <c r="K26" s="271"/>
    </row>
    <row r="27" spans="2:11" ht="40.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71"/>
    </row>
    <row r="28" spans="2:11" ht="40.5" customHeight="1">
      <c r="B28" s="272"/>
      <c r="C28" s="273"/>
      <c r="D28" s="273"/>
      <c r="E28" s="273"/>
      <c r="F28" s="273"/>
      <c r="G28" s="273"/>
      <c r="H28" s="273"/>
      <c r="I28" s="273"/>
      <c r="J28" s="273"/>
      <c r="K28" s="274"/>
    </row>
    <row r="29" spans="2:11" ht="55.5" customHeight="1">
      <c r="B29" s="1321" t="s">
        <v>363</v>
      </c>
      <c r="C29" s="1321"/>
      <c r="D29" s="1321"/>
      <c r="E29" s="1321"/>
      <c r="F29" s="1321"/>
      <c r="G29" s="1321"/>
      <c r="H29" s="1321"/>
      <c r="I29" s="1321"/>
      <c r="J29" s="1321"/>
      <c r="K29" s="1321"/>
    </row>
  </sheetData>
  <sheetProtection algorithmName="SHA-512" hashValue="HVFJbwWtS366Tt4D6N+U9uFV8Lak/dcm0333fZ9VKS0sIZeEURdVDum2y7ewcCzrTT6KrXNYNfD3QNic5vXQHQ==" saltValue="L5gADZmUYB9BxjjUiq+d2Q==" spinCount="100000" sheet="1" objects="1" scenarios="1"/>
  <mergeCells count="2">
    <mergeCell ref="B2:K2"/>
    <mergeCell ref="B29:K29"/>
  </mergeCells>
  <pageMargins left="0.7" right="0.7" top="0.75" bottom="0.75" header="0.3" footer="0.3"/>
  <pageSetup paperSize="125" scale="55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E37"/>
  <sheetViews>
    <sheetView zoomScale="85" zoomScaleNormal="85" workbookViewId="0">
      <selection activeCell="L34" sqref="L34"/>
    </sheetView>
  </sheetViews>
  <sheetFormatPr baseColWidth="10" defaultRowHeight="15"/>
  <cols>
    <col min="1" max="1" width="7" customWidth="1"/>
    <col min="2" max="2" width="15.28515625" bestFit="1" customWidth="1"/>
  </cols>
  <sheetData>
    <row r="2" spans="1:5" ht="30.75" customHeight="1" thickBot="1">
      <c r="B2" s="1322" t="s">
        <v>364</v>
      </c>
      <c r="C2" s="1322"/>
      <c r="D2" s="1322"/>
      <c r="E2" s="1322"/>
    </row>
    <row r="3" spans="1:5" ht="15.75" thickTop="1">
      <c r="B3" s="558"/>
      <c r="C3" s="558"/>
      <c r="D3" s="558"/>
      <c r="E3" s="558"/>
    </row>
    <row r="4" spans="1:5">
      <c r="B4" s="559">
        <v>2014</v>
      </c>
      <c r="C4" s="558"/>
      <c r="D4" s="558"/>
      <c r="E4" s="558"/>
    </row>
    <row r="5" spans="1:5">
      <c r="B5" s="656" t="s">
        <v>353</v>
      </c>
      <c r="C5" s="656" t="s">
        <v>365</v>
      </c>
      <c r="D5" s="657" t="s">
        <v>366</v>
      </c>
      <c r="E5" s="658" t="s">
        <v>367</v>
      </c>
    </row>
    <row r="6" spans="1:5">
      <c r="A6" s="560">
        <v>1</v>
      </c>
      <c r="B6" s="653" t="s">
        <v>27</v>
      </c>
      <c r="C6" s="654">
        <v>20.930999999999997</v>
      </c>
      <c r="D6" s="654">
        <v>31.199666666666666</v>
      </c>
      <c r="E6" s="654">
        <v>40.111333333333341</v>
      </c>
    </row>
    <row r="7" spans="1:5">
      <c r="A7" s="560">
        <v>2</v>
      </c>
      <c r="B7" s="653" t="s">
        <v>342</v>
      </c>
      <c r="C7" s="654">
        <v>20.904333333333334</v>
      </c>
      <c r="D7" s="654">
        <v>23.569999999999997</v>
      </c>
      <c r="E7" s="654">
        <v>32.511333333333333</v>
      </c>
    </row>
    <row r="8" spans="1:5">
      <c r="A8" s="560">
        <v>3</v>
      </c>
      <c r="B8" s="653" t="s">
        <v>35</v>
      </c>
      <c r="C8" s="654">
        <v>19.982000000000003</v>
      </c>
      <c r="D8" s="654">
        <v>29.122833333333332</v>
      </c>
      <c r="E8" s="654">
        <v>29.289499999999997</v>
      </c>
    </row>
    <row r="9" spans="1:5">
      <c r="A9" s="560">
        <v>4</v>
      </c>
      <c r="B9" s="653" t="s">
        <v>346</v>
      </c>
      <c r="C9" s="654">
        <v>19.916</v>
      </c>
      <c r="D9" s="654">
        <v>49.815000000000005</v>
      </c>
      <c r="E9" s="654">
        <v>49.815000000000005</v>
      </c>
    </row>
    <row r="10" spans="1:5">
      <c r="A10" s="560">
        <v>5</v>
      </c>
      <c r="B10" s="653" t="s">
        <v>338</v>
      </c>
      <c r="C10" s="654">
        <v>19.889666666666667</v>
      </c>
      <c r="D10" s="654">
        <v>33.386333333333333</v>
      </c>
      <c r="E10" s="654">
        <v>36.301333333333332</v>
      </c>
    </row>
    <row r="11" spans="1:5">
      <c r="A11" s="560">
        <v>6</v>
      </c>
      <c r="B11" s="653" t="s">
        <v>343</v>
      </c>
      <c r="C11" s="654">
        <v>19.147593800000003</v>
      </c>
      <c r="D11" s="654">
        <v>31.613514900000002</v>
      </c>
      <c r="E11" s="654">
        <v>33.074717250000006</v>
      </c>
    </row>
    <row r="12" spans="1:5">
      <c r="A12" s="560">
        <v>7</v>
      </c>
      <c r="B12" s="653" t="s">
        <v>327</v>
      </c>
      <c r="C12" s="654">
        <v>18.525946350000002</v>
      </c>
      <c r="D12" s="654">
        <v>36.7010875</v>
      </c>
      <c r="E12" s="654">
        <v>36.7010875</v>
      </c>
    </row>
    <row r="13" spans="1:5">
      <c r="A13" s="560">
        <v>8</v>
      </c>
      <c r="B13" s="653" t="s">
        <v>332</v>
      </c>
      <c r="C13" s="654">
        <v>15.789666666666667</v>
      </c>
      <c r="D13" s="654">
        <v>49.880333333333326</v>
      </c>
      <c r="E13" s="654">
        <v>49.880333333333326</v>
      </c>
    </row>
    <row r="14" spans="1:5">
      <c r="A14" s="560">
        <v>9</v>
      </c>
      <c r="B14" s="653" t="s">
        <v>47</v>
      </c>
      <c r="C14" s="654">
        <v>13.044154000000001</v>
      </c>
      <c r="D14" s="654">
        <v>15.98</v>
      </c>
      <c r="E14" s="654">
        <v>15.98</v>
      </c>
    </row>
    <row r="15" spans="1:5">
      <c r="A15" s="560">
        <v>10</v>
      </c>
      <c r="B15" s="653" t="s">
        <v>328</v>
      </c>
      <c r="C15" s="654">
        <v>11.604000000000001</v>
      </c>
      <c r="D15" s="654">
        <v>17.270333333333333</v>
      </c>
      <c r="E15" s="654">
        <v>27.291</v>
      </c>
    </row>
    <row r="16" spans="1:5">
      <c r="A16" s="560">
        <v>11</v>
      </c>
      <c r="B16" s="653" t="s">
        <v>329</v>
      </c>
      <c r="C16" s="654">
        <v>11.604000000000001</v>
      </c>
      <c r="D16" s="654">
        <v>17.270333333333333</v>
      </c>
      <c r="E16" s="654">
        <v>27.291</v>
      </c>
    </row>
    <row r="17" spans="1:5">
      <c r="A17" s="560">
        <v>12</v>
      </c>
      <c r="B17" s="653" t="s">
        <v>326</v>
      </c>
      <c r="C17" s="654">
        <v>11.601666666666667</v>
      </c>
      <c r="D17" s="654">
        <v>28.780666666666665</v>
      </c>
      <c r="E17" s="654">
        <v>34.536666666666662</v>
      </c>
    </row>
    <row r="18" spans="1:5">
      <c r="A18" s="560">
        <v>13</v>
      </c>
      <c r="B18" s="653" t="s">
        <v>341</v>
      </c>
      <c r="C18" s="654">
        <v>11.294066666666668</v>
      </c>
      <c r="D18" s="654">
        <v>16.627000000000002</v>
      </c>
      <c r="E18" s="654">
        <v>16.627000000000002</v>
      </c>
    </row>
    <row r="19" spans="1:5">
      <c r="A19" s="560">
        <v>14</v>
      </c>
      <c r="B19" s="653" t="s">
        <v>347</v>
      </c>
      <c r="C19" s="654">
        <v>10.84569005</v>
      </c>
      <c r="D19" s="654">
        <v>20.159822666666667</v>
      </c>
      <c r="E19" s="654">
        <v>20.159822666666667</v>
      </c>
    </row>
    <row r="20" spans="1:5">
      <c r="A20" s="560">
        <v>15</v>
      </c>
      <c r="B20" s="653" t="s">
        <v>350</v>
      </c>
      <c r="C20" s="654">
        <v>10.488333333333333</v>
      </c>
      <c r="D20" s="654">
        <v>11.971666666666666</v>
      </c>
      <c r="E20" s="654">
        <v>13.455666666666666</v>
      </c>
    </row>
    <row r="21" spans="1:5">
      <c r="A21" s="560">
        <v>16</v>
      </c>
      <c r="B21" s="653" t="s">
        <v>334</v>
      </c>
      <c r="C21" s="654">
        <v>9.8873333333333342</v>
      </c>
      <c r="D21" s="654">
        <v>18.454666666666665</v>
      </c>
      <c r="E21" s="654">
        <v>19.094000000000001</v>
      </c>
    </row>
    <row r="22" spans="1:5">
      <c r="A22" s="560">
        <v>17</v>
      </c>
      <c r="B22" s="653" t="s">
        <v>50</v>
      </c>
      <c r="C22" s="654">
        <v>9.19</v>
      </c>
      <c r="D22" s="654">
        <v>14.65</v>
      </c>
      <c r="E22" s="654">
        <v>20.440000000000001</v>
      </c>
    </row>
    <row r="23" spans="1:5">
      <c r="A23" s="560">
        <v>18</v>
      </c>
      <c r="B23" s="653" t="s">
        <v>337</v>
      </c>
      <c r="C23" s="654">
        <v>8.98</v>
      </c>
      <c r="D23" s="654">
        <v>18.440000000000001</v>
      </c>
      <c r="E23" s="654">
        <v>22</v>
      </c>
    </row>
    <row r="24" spans="1:5">
      <c r="A24" s="560">
        <v>19</v>
      </c>
      <c r="B24" s="653" t="s">
        <v>336</v>
      </c>
      <c r="C24" s="654">
        <v>8.7799999999999994</v>
      </c>
      <c r="D24" s="654">
        <v>4.75</v>
      </c>
      <c r="E24" s="654">
        <v>5.26</v>
      </c>
    </row>
    <row r="25" spans="1:5">
      <c r="A25" s="560">
        <v>20</v>
      </c>
      <c r="B25" s="653" t="s">
        <v>362</v>
      </c>
      <c r="C25" s="654">
        <v>8.75</v>
      </c>
      <c r="D25" s="654">
        <v>16.327333333333332</v>
      </c>
      <c r="E25" s="654">
        <v>16.421666666666667</v>
      </c>
    </row>
    <row r="26" spans="1:5">
      <c r="A26" s="560">
        <v>21</v>
      </c>
      <c r="B26" s="653" t="s">
        <v>333</v>
      </c>
      <c r="C26" s="654">
        <v>7.9482928000000008</v>
      </c>
      <c r="D26" s="654">
        <v>21.875999999999998</v>
      </c>
      <c r="E26" s="654">
        <v>29.413666666666668</v>
      </c>
    </row>
    <row r="27" spans="1:5">
      <c r="A27" s="560">
        <v>22</v>
      </c>
      <c r="B27" s="653" t="s">
        <v>361</v>
      </c>
      <c r="C27" s="654">
        <v>7.2480000000000002</v>
      </c>
      <c r="D27" s="654">
        <v>26.959666666666667</v>
      </c>
      <c r="E27" s="654">
        <v>26.959666666666667</v>
      </c>
    </row>
    <row r="28" spans="1:5">
      <c r="A28" s="560">
        <v>23</v>
      </c>
      <c r="B28" s="653" t="s">
        <v>30</v>
      </c>
      <c r="C28" s="654">
        <v>6.6756666666666673</v>
      </c>
      <c r="D28" s="654">
        <v>6.860666666666666</v>
      </c>
      <c r="E28" s="654">
        <v>6.860666666666666</v>
      </c>
    </row>
    <row r="29" spans="1:5">
      <c r="A29" s="560">
        <v>24</v>
      </c>
      <c r="B29" s="653" t="s">
        <v>46</v>
      </c>
      <c r="C29" s="654">
        <v>6.3520000000000003</v>
      </c>
      <c r="D29" s="654">
        <v>12.388499999999999</v>
      </c>
      <c r="E29" s="654">
        <v>16.558333333333334</v>
      </c>
    </row>
    <row r="30" spans="1:5">
      <c r="A30" s="560">
        <v>25</v>
      </c>
      <c r="B30" s="653" t="s">
        <v>345</v>
      </c>
      <c r="C30" s="654">
        <v>5.9559054333333332</v>
      </c>
      <c r="D30" s="654">
        <v>13.060096</v>
      </c>
      <c r="E30" s="654">
        <v>21.256666666666668</v>
      </c>
    </row>
    <row r="31" spans="1:5">
      <c r="A31" s="560">
        <v>26</v>
      </c>
      <c r="B31" s="653" t="s">
        <v>330</v>
      </c>
      <c r="C31" s="654">
        <v>5.8</v>
      </c>
      <c r="D31" s="654">
        <v>10.544999999999998</v>
      </c>
      <c r="E31" s="654">
        <v>13.164999999999999</v>
      </c>
    </row>
    <row r="32" spans="1:5">
      <c r="A32" s="560">
        <v>27</v>
      </c>
      <c r="B32" s="653" t="s">
        <v>55</v>
      </c>
      <c r="C32" s="654">
        <v>5.5161050000000005</v>
      </c>
      <c r="D32" s="654">
        <v>34.486125000000008</v>
      </c>
      <c r="E32" s="654">
        <v>34.486125000000008</v>
      </c>
    </row>
    <row r="33" spans="1:5">
      <c r="A33" s="560">
        <v>28</v>
      </c>
      <c r="B33" s="653" t="s">
        <v>331</v>
      </c>
      <c r="C33" s="654">
        <v>5.4</v>
      </c>
      <c r="D33" s="654">
        <v>7.35</v>
      </c>
      <c r="E33" s="654">
        <v>8.74</v>
      </c>
    </row>
    <row r="34" spans="1:5">
      <c r="A34" s="560">
        <v>29</v>
      </c>
      <c r="B34" s="653" t="s">
        <v>340</v>
      </c>
      <c r="C34" s="655">
        <v>5.1133333333333333</v>
      </c>
      <c r="D34" s="655">
        <v>32.985666666666667</v>
      </c>
      <c r="E34" s="655">
        <v>32.985666666666667</v>
      </c>
    </row>
    <row r="35" spans="1:5">
      <c r="A35" s="560">
        <v>30</v>
      </c>
      <c r="B35" s="653" t="s">
        <v>349</v>
      </c>
      <c r="C35" s="654">
        <v>4.9530000000000003</v>
      </c>
      <c r="D35" s="654">
        <v>8.6193333333333353</v>
      </c>
      <c r="E35" s="654">
        <v>17.950333333333333</v>
      </c>
    </row>
    <row r="36" spans="1:5">
      <c r="A36" s="560">
        <v>31</v>
      </c>
      <c r="B36" s="653" t="s">
        <v>34</v>
      </c>
      <c r="C36" s="654">
        <v>4.6606942199999999</v>
      </c>
      <c r="D36" s="654">
        <v>6.5697021400000004</v>
      </c>
      <c r="E36" s="654">
        <v>6.5697021400000004</v>
      </c>
    </row>
    <row r="37" spans="1:5">
      <c r="A37" s="560">
        <v>32</v>
      </c>
      <c r="B37" s="653" t="s">
        <v>339</v>
      </c>
      <c r="C37" s="654">
        <v>3.9</v>
      </c>
      <c r="D37" s="654">
        <v>5.7166666666666668</v>
      </c>
      <c r="E37" s="654">
        <v>5.7166666666666668</v>
      </c>
    </row>
  </sheetData>
  <sheetProtection algorithmName="SHA-512" hashValue="CHWAxgaKKPWq/+GfPVSu/JswEf+Zi9VyJQW+SVumpgZRLHxKUhALU+mwCEXICNnFakakyXLhKpc2T7WUL7MTbw==" saltValue="eWwayOLunaZICY6OiaPsOA==" spinCount="100000" sheet="1" objects="1" scenarios="1"/>
  <mergeCells count="1">
    <mergeCell ref="B2:E2"/>
  </mergeCells>
  <pageMargins left="0.7" right="0.7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H29"/>
  <sheetViews>
    <sheetView zoomScale="50" zoomScaleNormal="50" zoomScaleSheetLayoutView="30" workbookViewId="0"/>
  </sheetViews>
  <sheetFormatPr baseColWidth="10" defaultRowHeight="15"/>
  <cols>
    <col min="2" max="8" width="30.7109375" customWidth="1"/>
    <col min="9" max="9" width="16" customWidth="1"/>
  </cols>
  <sheetData>
    <row r="2" spans="2:8" ht="55.5" customHeight="1">
      <c r="B2" s="1319" t="s">
        <v>565</v>
      </c>
      <c r="C2" s="1319"/>
      <c r="D2" s="1390"/>
      <c r="E2" s="1390"/>
      <c r="F2" s="1390"/>
      <c r="G2" s="1390"/>
      <c r="H2" s="1390"/>
    </row>
    <row r="3" spans="2:8" ht="55.5" customHeight="1">
      <c r="B3" s="266"/>
      <c r="C3" s="267"/>
      <c r="D3" s="267"/>
      <c r="E3" s="267"/>
      <c r="F3" s="267"/>
      <c r="G3" s="267"/>
      <c r="H3" s="268"/>
    </row>
    <row r="4" spans="2:8" ht="55.5" customHeight="1">
      <c r="B4" s="269"/>
      <c r="C4" s="270"/>
      <c r="D4" s="270"/>
      <c r="E4" s="270"/>
      <c r="F4" s="270"/>
      <c r="G4" s="270"/>
      <c r="H4" s="271"/>
    </row>
    <row r="5" spans="2:8" ht="55.5" customHeight="1">
      <c r="B5" s="269"/>
      <c r="C5" s="270"/>
      <c r="D5" s="270"/>
      <c r="E5" s="270"/>
      <c r="F5" s="270"/>
      <c r="G5" s="270"/>
      <c r="H5" s="271"/>
    </row>
    <row r="6" spans="2:8" ht="55.5" customHeight="1">
      <c r="B6" s="269"/>
      <c r="C6" s="270"/>
      <c r="D6" s="270"/>
      <c r="E6" s="270"/>
      <c r="F6" s="270"/>
      <c r="G6" s="270"/>
      <c r="H6" s="271"/>
    </row>
    <row r="7" spans="2:8" ht="55.5" customHeight="1">
      <c r="B7" s="269"/>
      <c r="C7" s="270"/>
      <c r="D7" s="270"/>
      <c r="E7" s="270"/>
      <c r="F7" s="270"/>
      <c r="G7" s="270"/>
      <c r="H7" s="271"/>
    </row>
    <row r="8" spans="2:8" ht="55.5" customHeight="1">
      <c r="B8" s="269"/>
      <c r="C8" s="270"/>
      <c r="D8" s="270"/>
      <c r="E8" s="270"/>
      <c r="F8" s="270"/>
      <c r="G8" s="270"/>
      <c r="H8" s="271"/>
    </row>
    <row r="9" spans="2:8" ht="55.5" customHeight="1">
      <c r="B9" s="269"/>
      <c r="C9" s="270"/>
      <c r="D9" s="270"/>
      <c r="E9" s="270"/>
      <c r="F9" s="270"/>
      <c r="G9" s="270"/>
      <c r="H9" s="271"/>
    </row>
    <row r="10" spans="2:8" ht="55.5" customHeight="1">
      <c r="B10" s="269"/>
      <c r="C10" s="270"/>
      <c r="D10" s="270"/>
      <c r="E10" s="270"/>
      <c r="F10" s="270"/>
      <c r="G10" s="270"/>
      <c r="H10" s="271"/>
    </row>
    <row r="11" spans="2:8" ht="55.5" customHeight="1">
      <c r="B11" s="269"/>
      <c r="C11" s="270"/>
      <c r="D11" s="270"/>
      <c r="E11" s="270"/>
      <c r="F11" s="270"/>
      <c r="G11" s="270"/>
      <c r="H11" s="271"/>
    </row>
    <row r="12" spans="2:8" ht="55.5" customHeight="1">
      <c r="B12" s="269"/>
      <c r="C12" s="270"/>
      <c r="D12" s="270"/>
      <c r="E12" s="270"/>
      <c r="F12" s="270"/>
      <c r="G12" s="270"/>
      <c r="H12" s="271"/>
    </row>
    <row r="13" spans="2:8" ht="55.5" customHeight="1">
      <c r="B13" s="269"/>
      <c r="C13" s="270"/>
      <c r="D13" s="270"/>
      <c r="E13" s="270"/>
      <c r="F13" s="270"/>
      <c r="G13" s="270"/>
      <c r="H13" s="271"/>
    </row>
    <row r="14" spans="2:8" ht="55.5" customHeight="1">
      <c r="B14" s="269"/>
      <c r="C14" s="270"/>
      <c r="D14" s="270"/>
      <c r="E14" s="270"/>
      <c r="F14" s="270"/>
      <c r="G14" s="270"/>
      <c r="H14" s="271"/>
    </row>
    <row r="15" spans="2:8" ht="55.5" customHeight="1">
      <c r="B15" s="269"/>
      <c r="C15" s="270"/>
      <c r="D15" s="270"/>
      <c r="E15" s="270"/>
      <c r="F15" s="270"/>
      <c r="G15" s="270"/>
      <c r="H15" s="271"/>
    </row>
    <row r="16" spans="2:8" ht="55.5" customHeight="1">
      <c r="B16" s="269"/>
      <c r="C16" s="270"/>
      <c r="D16" s="270"/>
      <c r="E16" s="270"/>
      <c r="F16" s="270"/>
      <c r="G16" s="270"/>
      <c r="H16" s="271"/>
    </row>
    <row r="17" spans="2:8" ht="55.5" customHeight="1">
      <c r="B17" s="269"/>
      <c r="C17" s="270"/>
      <c r="D17" s="270"/>
      <c r="E17" s="270"/>
      <c r="F17" s="270"/>
      <c r="G17" s="270"/>
      <c r="H17" s="271"/>
    </row>
    <row r="18" spans="2:8" ht="55.5" customHeight="1">
      <c r="B18" s="269"/>
      <c r="C18" s="270"/>
      <c r="D18" s="270"/>
      <c r="E18" s="270"/>
      <c r="F18" s="270"/>
      <c r="G18" s="270"/>
      <c r="H18" s="271"/>
    </row>
    <row r="19" spans="2:8" ht="55.5" customHeight="1">
      <c r="B19" s="269"/>
      <c r="C19" s="270"/>
      <c r="D19" s="270"/>
      <c r="E19" s="270"/>
      <c r="F19" s="270"/>
      <c r="G19" s="270"/>
      <c r="H19" s="271"/>
    </row>
    <row r="20" spans="2:8" ht="55.5" customHeight="1">
      <c r="B20" s="269"/>
      <c r="C20" s="270"/>
      <c r="D20" s="270"/>
      <c r="E20" s="270"/>
      <c r="F20" s="270"/>
      <c r="G20" s="270"/>
      <c r="H20" s="271"/>
    </row>
    <row r="21" spans="2:8" ht="55.5" customHeight="1">
      <c r="B21" s="269"/>
      <c r="C21" s="270"/>
      <c r="D21" s="270"/>
      <c r="E21" s="270"/>
      <c r="F21" s="270"/>
      <c r="G21" s="270"/>
      <c r="H21" s="271"/>
    </row>
    <row r="22" spans="2:8" ht="55.5" customHeight="1">
      <c r="B22" s="269"/>
      <c r="C22" s="270"/>
      <c r="D22" s="270"/>
      <c r="E22" s="270"/>
      <c r="F22" s="270"/>
      <c r="G22" s="270"/>
      <c r="H22" s="271"/>
    </row>
    <row r="23" spans="2:8" ht="55.5" customHeight="1">
      <c r="B23" s="269"/>
      <c r="C23" s="270"/>
      <c r="D23" s="270"/>
      <c r="E23" s="270"/>
      <c r="F23" s="270"/>
      <c r="G23" s="270"/>
      <c r="H23" s="271"/>
    </row>
    <row r="24" spans="2:8" ht="55.5" customHeight="1">
      <c r="B24" s="269"/>
      <c r="C24" s="270"/>
      <c r="D24" s="270"/>
      <c r="E24" s="270"/>
      <c r="F24" s="270"/>
      <c r="G24" s="270"/>
      <c r="H24" s="271"/>
    </row>
    <row r="25" spans="2:8" ht="55.5" customHeight="1">
      <c r="B25" s="269"/>
      <c r="C25" s="270"/>
      <c r="D25" s="270"/>
      <c r="E25" s="270"/>
      <c r="F25" s="270"/>
      <c r="G25" s="270"/>
      <c r="H25" s="271"/>
    </row>
    <row r="26" spans="2:8" ht="55.5" customHeight="1">
      <c r="B26" s="269"/>
      <c r="C26" s="270"/>
      <c r="D26" s="270"/>
      <c r="E26" s="270"/>
      <c r="F26" s="270"/>
      <c r="G26" s="270"/>
      <c r="H26" s="271"/>
    </row>
    <row r="27" spans="2:8" ht="55.5" customHeight="1">
      <c r="B27" s="269"/>
      <c r="C27" s="270"/>
      <c r="D27" s="270"/>
      <c r="E27" s="270"/>
      <c r="F27" s="270"/>
      <c r="G27" s="270"/>
      <c r="H27" s="271"/>
    </row>
    <row r="28" spans="2:8" ht="55.5" customHeight="1">
      <c r="B28" s="272"/>
      <c r="C28" s="273"/>
      <c r="D28" s="273"/>
      <c r="E28" s="273"/>
      <c r="F28" s="273"/>
      <c r="G28" s="273"/>
      <c r="H28" s="274"/>
    </row>
    <row r="29" spans="2:8" ht="46.5" customHeight="1">
      <c r="B29" s="1323" t="s">
        <v>666</v>
      </c>
      <c r="C29" s="1324"/>
      <c r="D29" s="1324"/>
      <c r="E29" s="1324"/>
      <c r="F29" s="1324"/>
      <c r="G29" s="1324"/>
      <c r="H29" s="1324"/>
    </row>
  </sheetData>
  <sheetProtection algorithmName="SHA-512" hashValue="GvU83r69ywgPJzsEFbxnJm1otWJSVUDaPyXh3iHNtsH9CYlQLWRA55lz0YTlFfvLQTn5pxg6coldE1vJ69lbVQ==" saltValue="E7sULbry5qG2iB0l3/YIOA==" spinCount="100000" sheet="1" objects="1" scenarios="1"/>
  <mergeCells count="2">
    <mergeCell ref="B29:H29"/>
    <mergeCell ref="B2:H2"/>
  </mergeCells>
  <pageMargins left="0.70866141732283472" right="0.70866141732283472" top="0.74803149606299213" bottom="0.74803149606299213" header="0.31496062992125984" footer="0.31496062992125984"/>
  <pageSetup paperSize="125" scale="3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I64"/>
  <sheetViews>
    <sheetView showZeros="0" zoomScale="70" zoomScaleNormal="70" workbookViewId="0"/>
  </sheetViews>
  <sheetFormatPr baseColWidth="10" defaultRowHeight="12.75"/>
  <cols>
    <col min="1" max="1" width="2.7109375" style="23" customWidth="1"/>
    <col min="2" max="2" width="26" style="23" bestFit="1" customWidth="1"/>
    <col min="3" max="3" width="15.5703125" style="568" customWidth="1"/>
    <col min="4" max="4" width="15.42578125" style="568" customWidth="1"/>
    <col min="5" max="5" width="14.42578125" style="568" customWidth="1"/>
    <col min="6" max="6" width="17" style="568" customWidth="1"/>
    <col min="7" max="7" width="16" style="568" customWidth="1"/>
    <col min="8" max="8" width="2.7109375" style="23" customWidth="1"/>
    <col min="9" max="16384" width="11.42578125" style="23"/>
  </cols>
  <sheetData>
    <row r="1" spans="2:9" ht="13.5" thickBot="1"/>
    <row r="2" spans="2:9" ht="36" customHeight="1" thickBot="1">
      <c r="B2" s="1117" t="s">
        <v>566</v>
      </c>
      <c r="C2" s="1118"/>
      <c r="D2" s="1118"/>
      <c r="E2" s="1118"/>
      <c r="F2" s="1118"/>
      <c r="G2" s="1119"/>
      <c r="I2" s="140"/>
    </row>
    <row r="3" spans="2:9" ht="26.25" customHeight="1" thickBot="1">
      <c r="B3" s="569" t="s">
        <v>24</v>
      </c>
      <c r="C3" s="570" t="s">
        <v>1</v>
      </c>
      <c r="D3" s="570" t="s">
        <v>2</v>
      </c>
      <c r="E3" s="570" t="s">
        <v>369</v>
      </c>
      <c r="F3" s="570" t="s">
        <v>20</v>
      </c>
      <c r="G3" s="569" t="s">
        <v>4</v>
      </c>
    </row>
    <row r="4" spans="2:9" ht="20.100000000000001" customHeight="1" thickBot="1">
      <c r="B4" s="532" t="s">
        <v>27</v>
      </c>
      <c r="C4" s="571">
        <v>77.469952589999991</v>
      </c>
      <c r="D4" s="571">
        <v>27.974825439999996</v>
      </c>
      <c r="E4" s="571">
        <v>4.1923560000000002</v>
      </c>
      <c r="F4" s="571">
        <v>0</v>
      </c>
      <c r="G4" s="571">
        <f t="shared" ref="G4:G36" si="0">C4+D4+E4+F4</f>
        <v>109.63713402999998</v>
      </c>
    </row>
    <row r="5" spans="2:9" ht="20.100000000000001" customHeight="1" thickBot="1">
      <c r="B5" s="538" t="s">
        <v>370</v>
      </c>
      <c r="C5" s="572">
        <v>14.48781365</v>
      </c>
      <c r="D5" s="572">
        <v>7.24610193</v>
      </c>
      <c r="E5" s="572">
        <v>0</v>
      </c>
      <c r="F5" s="572">
        <v>6.5264899999999994E-3</v>
      </c>
      <c r="G5" s="573">
        <f t="shared" si="0"/>
        <v>21.74044207</v>
      </c>
    </row>
    <row r="6" spans="2:9" s="33" customFormat="1" ht="20.100000000000001" customHeight="1" thickBot="1">
      <c r="B6" s="532" t="s">
        <v>29</v>
      </c>
      <c r="C6" s="571">
        <v>60.829287909999991</v>
      </c>
      <c r="D6" s="571">
        <v>11.58899428</v>
      </c>
      <c r="E6" s="571">
        <v>0</v>
      </c>
      <c r="F6" s="571">
        <v>20.309905580000002</v>
      </c>
      <c r="G6" s="571">
        <f t="shared" si="0"/>
        <v>92.728187769999991</v>
      </c>
    </row>
    <row r="7" spans="2:9" ht="20.100000000000001" customHeight="1" thickBot="1">
      <c r="B7" s="538" t="s">
        <v>30</v>
      </c>
      <c r="C7" s="572">
        <v>188.53869508000002</v>
      </c>
      <c r="D7" s="572">
        <v>136.182940871</v>
      </c>
      <c r="E7" s="572">
        <v>0</v>
      </c>
      <c r="F7" s="572">
        <v>0</v>
      </c>
      <c r="G7" s="573">
        <f t="shared" si="0"/>
        <v>324.72163595100005</v>
      </c>
    </row>
    <row r="8" spans="2:9" s="33" customFormat="1" ht="20.100000000000001" customHeight="1" thickBot="1">
      <c r="B8" s="532" t="s">
        <v>31</v>
      </c>
      <c r="C8" s="571">
        <v>104.12933389599999</v>
      </c>
      <c r="D8" s="571">
        <v>164.17850508400002</v>
      </c>
      <c r="E8" s="571">
        <v>0</v>
      </c>
      <c r="F8" s="571">
        <v>0</v>
      </c>
      <c r="G8" s="571">
        <f t="shared" si="0"/>
        <v>268.30783898000004</v>
      </c>
    </row>
    <row r="9" spans="2:9" ht="20.100000000000001" customHeight="1" thickBot="1">
      <c r="B9" s="538" t="s">
        <v>32</v>
      </c>
      <c r="C9" s="572">
        <v>121.005312</v>
      </c>
      <c r="D9" s="572">
        <v>65.634698999999998</v>
      </c>
      <c r="E9" s="572">
        <v>0</v>
      </c>
      <c r="F9" s="572">
        <v>0</v>
      </c>
      <c r="G9" s="573">
        <f t="shared" si="0"/>
        <v>186.64001100000002</v>
      </c>
    </row>
    <row r="10" spans="2:9" s="33" customFormat="1" ht="20.100000000000001" customHeight="1" thickBot="1">
      <c r="B10" s="532" t="s">
        <v>679</v>
      </c>
      <c r="C10" s="571">
        <v>132.10972799999999</v>
      </c>
      <c r="D10" s="571">
        <v>61.681635</v>
      </c>
      <c r="E10" s="571">
        <v>34.637971</v>
      </c>
      <c r="F10" s="571">
        <v>8.9097069999999992</v>
      </c>
      <c r="G10" s="571">
        <f t="shared" si="0"/>
        <v>237.33904099999998</v>
      </c>
    </row>
    <row r="11" spans="2:9" ht="20.100000000000001" customHeight="1" thickBot="1">
      <c r="B11" s="538" t="s">
        <v>34</v>
      </c>
      <c r="C11" s="572">
        <v>57.983263650000005</v>
      </c>
      <c r="D11" s="572">
        <v>11.172043850000001</v>
      </c>
      <c r="E11" s="572">
        <v>15.2698169</v>
      </c>
      <c r="F11" s="572">
        <v>2.8221266200000001</v>
      </c>
      <c r="G11" s="573">
        <f t="shared" si="0"/>
        <v>87.247251020000007</v>
      </c>
    </row>
    <row r="12" spans="2:9" s="33" customFormat="1" ht="20.100000000000001" customHeight="1" thickBot="1">
      <c r="B12" s="532" t="s">
        <v>35</v>
      </c>
      <c r="C12" s="571">
        <v>552.12309576999996</v>
      </c>
      <c r="D12" s="571">
        <v>427.55414433519996</v>
      </c>
      <c r="E12" s="571">
        <v>0</v>
      </c>
      <c r="F12" s="571">
        <v>0</v>
      </c>
      <c r="G12" s="571">
        <f t="shared" si="0"/>
        <v>979.67724010519987</v>
      </c>
    </row>
    <row r="13" spans="2:9" ht="20.100000000000001" customHeight="1" thickBot="1">
      <c r="B13" s="538" t="s">
        <v>371</v>
      </c>
      <c r="C13" s="572">
        <v>189.66077280000002</v>
      </c>
      <c r="D13" s="572">
        <v>67.534976</v>
      </c>
      <c r="E13" s="572">
        <v>49.246037000000001</v>
      </c>
      <c r="F13" s="572">
        <v>11.500197999999999</v>
      </c>
      <c r="G13" s="573">
        <f t="shared" si="0"/>
        <v>317.94198380000006</v>
      </c>
    </row>
    <row r="14" spans="2:9" s="33" customFormat="1" ht="20.100000000000001" customHeight="1" thickBot="1">
      <c r="B14" s="532" t="s">
        <v>37</v>
      </c>
      <c r="C14" s="571">
        <v>58.426858009999997</v>
      </c>
      <c r="D14" s="571">
        <v>30.187855469999999</v>
      </c>
      <c r="E14" s="571">
        <v>54.468159280000002</v>
      </c>
      <c r="F14" s="571">
        <v>0</v>
      </c>
      <c r="G14" s="571">
        <f t="shared" si="0"/>
        <v>143.08287275999999</v>
      </c>
    </row>
    <row r="15" spans="2:9" ht="20.100000000000001" customHeight="1" thickBot="1">
      <c r="B15" s="538" t="s">
        <v>38</v>
      </c>
      <c r="C15" s="572">
        <v>638.28474460928032</v>
      </c>
      <c r="D15" s="572">
        <v>410.93267293201859</v>
      </c>
      <c r="E15" s="572">
        <v>114.27388372499199</v>
      </c>
      <c r="F15" s="572">
        <v>45.630771879999998</v>
      </c>
      <c r="G15" s="573">
        <f t="shared" si="0"/>
        <v>1209.1220731462909</v>
      </c>
    </row>
    <row r="16" spans="2:9" s="33" customFormat="1" ht="20.100000000000001" customHeight="1" thickBot="1">
      <c r="B16" s="532" t="s">
        <v>39</v>
      </c>
      <c r="C16" s="571">
        <v>199.69030876000002</v>
      </c>
      <c r="D16" s="571">
        <v>12.500977370000001</v>
      </c>
      <c r="E16" s="571">
        <v>20.906628569999999</v>
      </c>
      <c r="F16" s="571">
        <v>11.687765460000001</v>
      </c>
      <c r="G16" s="571">
        <f t="shared" si="0"/>
        <v>244.78568016000006</v>
      </c>
    </row>
    <row r="17" spans="2:7" ht="20.100000000000001" customHeight="1" thickBot="1">
      <c r="B17" s="538" t="s">
        <v>40</v>
      </c>
      <c r="C17" s="572">
        <v>177.84148564120736</v>
      </c>
      <c r="D17" s="572">
        <v>17.486145426442263</v>
      </c>
      <c r="E17" s="572">
        <v>52.140076999999998</v>
      </c>
      <c r="F17" s="572">
        <v>131.601222038</v>
      </c>
      <c r="G17" s="573">
        <f t="shared" si="0"/>
        <v>379.06893010564966</v>
      </c>
    </row>
    <row r="18" spans="2:7" s="33" customFormat="1" ht="20.100000000000001" customHeight="1" thickBot="1">
      <c r="B18" s="532" t="s">
        <v>41</v>
      </c>
      <c r="C18" s="571">
        <v>368.63791584999996</v>
      </c>
      <c r="D18" s="571">
        <v>284.24371254999994</v>
      </c>
      <c r="E18" s="571">
        <v>0</v>
      </c>
      <c r="F18" s="571">
        <v>2.2954014799999998</v>
      </c>
      <c r="G18" s="571">
        <f t="shared" si="0"/>
        <v>655.17702987999996</v>
      </c>
    </row>
    <row r="19" spans="2:7" ht="20.100000000000001" customHeight="1" thickBot="1">
      <c r="B19" s="538" t="s">
        <v>372</v>
      </c>
      <c r="C19" s="572">
        <v>50.109099999999998</v>
      </c>
      <c r="D19" s="572">
        <v>7.7885</v>
      </c>
      <c r="E19" s="572">
        <v>16.118337499999999</v>
      </c>
      <c r="F19" s="572">
        <v>2.2200000000000002</v>
      </c>
      <c r="G19" s="573">
        <f t="shared" si="0"/>
        <v>76.235937499999991</v>
      </c>
    </row>
    <row r="20" spans="2:7" s="33" customFormat="1" ht="20.100000000000001" customHeight="1" thickBot="1">
      <c r="B20" s="532" t="s">
        <v>43</v>
      </c>
      <c r="C20" s="571">
        <v>147.57454901</v>
      </c>
      <c r="D20" s="571">
        <v>27.127510670000007</v>
      </c>
      <c r="E20" s="571">
        <v>12.18347091</v>
      </c>
      <c r="F20" s="571">
        <v>26.5779</v>
      </c>
      <c r="G20" s="571">
        <f t="shared" si="0"/>
        <v>213.46343059</v>
      </c>
    </row>
    <row r="21" spans="2:7" ht="20.100000000000001" customHeight="1" thickBot="1">
      <c r="B21" s="538" t="s">
        <v>680</v>
      </c>
      <c r="C21" s="572">
        <v>138.81563875000001</v>
      </c>
      <c r="D21" s="572">
        <v>36.447417700000003</v>
      </c>
      <c r="E21" s="572">
        <v>34.975981910000002</v>
      </c>
      <c r="F21" s="572">
        <v>0</v>
      </c>
      <c r="G21" s="573">
        <f t="shared" si="0"/>
        <v>210.23903836000002</v>
      </c>
    </row>
    <row r="22" spans="2:7" s="33" customFormat="1" ht="20.100000000000001" customHeight="1" thickBot="1">
      <c r="B22" s="532" t="s">
        <v>45</v>
      </c>
      <c r="C22" s="571">
        <v>273.024275316</v>
      </c>
      <c r="D22" s="571">
        <v>12.272727</v>
      </c>
      <c r="E22" s="571">
        <v>44.105091649999999</v>
      </c>
      <c r="F22" s="571">
        <v>219.00560909000001</v>
      </c>
      <c r="G22" s="571">
        <f t="shared" si="0"/>
        <v>548.40770305599995</v>
      </c>
    </row>
    <row r="23" spans="2:7" ht="20.100000000000001" customHeight="1" thickBot="1">
      <c r="B23" s="538" t="s">
        <v>373</v>
      </c>
      <c r="C23" s="572">
        <v>49.948092266272404</v>
      </c>
      <c r="D23" s="572">
        <v>38.330985779773563</v>
      </c>
      <c r="E23" s="572">
        <v>4.3</v>
      </c>
      <c r="F23" s="572">
        <v>0</v>
      </c>
      <c r="G23" s="573">
        <f t="shared" si="0"/>
        <v>92.579078046045964</v>
      </c>
    </row>
    <row r="24" spans="2:7" s="33" customFormat="1" ht="20.100000000000001" customHeight="1" thickBot="1">
      <c r="B24" s="532" t="s">
        <v>374</v>
      </c>
      <c r="C24" s="571">
        <v>222.10460682999999</v>
      </c>
      <c r="D24" s="571">
        <v>81.437114009999988</v>
      </c>
      <c r="E24" s="571">
        <v>81.387176359999984</v>
      </c>
      <c r="F24" s="571">
        <v>0</v>
      </c>
      <c r="G24" s="571">
        <f t="shared" si="0"/>
        <v>384.92889719999994</v>
      </c>
    </row>
    <row r="25" spans="2:7" ht="20.100000000000001" customHeight="1" thickBot="1">
      <c r="B25" s="538" t="s">
        <v>48</v>
      </c>
      <c r="C25" s="572">
        <v>37.866998130000006</v>
      </c>
      <c r="D25" s="572">
        <v>0</v>
      </c>
      <c r="E25" s="572">
        <v>24.501190140000002</v>
      </c>
      <c r="F25" s="572">
        <v>0</v>
      </c>
      <c r="G25" s="573">
        <f t="shared" si="0"/>
        <v>62.368188270000005</v>
      </c>
    </row>
    <row r="26" spans="2:7" s="33" customFormat="1" ht="20.100000000000001" customHeight="1" thickBot="1">
      <c r="B26" s="532" t="s">
        <v>682</v>
      </c>
      <c r="C26" s="571">
        <v>79.425018159999993</v>
      </c>
      <c r="D26" s="571">
        <v>43.359252619999992</v>
      </c>
      <c r="E26" s="571">
        <v>0</v>
      </c>
      <c r="F26" s="571">
        <v>0</v>
      </c>
      <c r="G26" s="571">
        <f t="shared" si="0"/>
        <v>122.78427077999999</v>
      </c>
    </row>
    <row r="27" spans="2:7" ht="20.100000000000001" customHeight="1" thickBot="1">
      <c r="B27" s="538" t="s">
        <v>50</v>
      </c>
      <c r="C27" s="572">
        <v>94.259810573530999</v>
      </c>
      <c r="D27" s="572">
        <v>23.064199924689657</v>
      </c>
      <c r="E27" s="572">
        <v>51.022541725065111</v>
      </c>
      <c r="F27" s="572">
        <v>3.3306001750000007</v>
      </c>
      <c r="G27" s="573">
        <f t="shared" si="0"/>
        <v>171.67715239828576</v>
      </c>
    </row>
    <row r="28" spans="2:7" s="33" customFormat="1" ht="20.100000000000001" customHeight="1" thickBot="1">
      <c r="B28" s="532" t="s">
        <v>51</v>
      </c>
      <c r="C28" s="571">
        <v>135.99972080000001</v>
      </c>
      <c r="D28" s="571">
        <v>76.825865719999982</v>
      </c>
      <c r="E28" s="571">
        <v>41.313131910000003</v>
      </c>
      <c r="F28" s="571">
        <v>0</v>
      </c>
      <c r="G28" s="571">
        <f t="shared" si="0"/>
        <v>254.13871843000001</v>
      </c>
    </row>
    <row r="29" spans="2:7" ht="20.100000000000001" customHeight="1" thickBot="1">
      <c r="B29" s="538" t="s">
        <v>375</v>
      </c>
      <c r="C29" s="572">
        <v>115.95578742999999</v>
      </c>
      <c r="D29" s="572">
        <v>11.454337650000001</v>
      </c>
      <c r="E29" s="572">
        <v>44.781431090000005</v>
      </c>
      <c r="F29" s="572">
        <v>39.261398480000004</v>
      </c>
      <c r="G29" s="573">
        <f t="shared" si="0"/>
        <v>211.45295464999998</v>
      </c>
    </row>
    <row r="30" spans="2:7" s="33" customFormat="1" ht="20.100000000000001" customHeight="1" thickBot="1">
      <c r="B30" s="532" t="s">
        <v>53</v>
      </c>
      <c r="C30" s="571">
        <v>179.52304185900104</v>
      </c>
      <c r="D30" s="571">
        <v>51.843941948998975</v>
      </c>
      <c r="E30" s="571">
        <v>84.091706495999986</v>
      </c>
      <c r="F30" s="571">
        <v>0</v>
      </c>
      <c r="G30" s="571">
        <f t="shared" si="0"/>
        <v>315.45869030400002</v>
      </c>
    </row>
    <row r="31" spans="2:7" ht="20.100000000000001" customHeight="1" thickBot="1">
      <c r="B31" s="538" t="s">
        <v>54</v>
      </c>
      <c r="C31" s="572">
        <v>205.26827502479998</v>
      </c>
      <c r="D31" s="572">
        <v>145.96206158920003</v>
      </c>
      <c r="E31" s="572">
        <v>3.0878278199999998</v>
      </c>
      <c r="F31" s="572">
        <v>0</v>
      </c>
      <c r="G31" s="573">
        <f t="shared" si="0"/>
        <v>354.31816443399998</v>
      </c>
    </row>
    <row r="32" spans="2:7" s="33" customFormat="1" ht="20.100000000000001" customHeight="1" thickBot="1">
      <c r="B32" s="532" t="s">
        <v>55</v>
      </c>
      <c r="C32" s="571">
        <v>48.563715799999997</v>
      </c>
      <c r="D32" s="571">
        <v>8.727990440000001</v>
      </c>
      <c r="E32" s="571">
        <v>6.4900784100000015</v>
      </c>
      <c r="F32" s="571">
        <v>0</v>
      </c>
      <c r="G32" s="571">
        <f t="shared" si="0"/>
        <v>63.781784649999999</v>
      </c>
    </row>
    <row r="33" spans="2:8" ht="20.100000000000001" customHeight="1" thickBot="1">
      <c r="B33" s="538" t="s">
        <v>56</v>
      </c>
      <c r="C33" s="572">
        <v>192.89232206159997</v>
      </c>
      <c r="D33" s="572">
        <v>56.495696070000008</v>
      </c>
      <c r="E33" s="572">
        <v>18.488008440000002</v>
      </c>
      <c r="F33" s="572">
        <v>3.1748485799999999</v>
      </c>
      <c r="G33" s="573">
        <f t="shared" si="0"/>
        <v>271.0508751516</v>
      </c>
    </row>
    <row r="34" spans="2:8" s="33" customFormat="1" ht="20.100000000000001" customHeight="1" thickBot="1">
      <c r="B34" s="532" t="s">
        <v>57</v>
      </c>
      <c r="C34" s="571">
        <v>64.36331281999999</v>
      </c>
      <c r="D34" s="571">
        <v>9.4757175499999988</v>
      </c>
      <c r="E34" s="571">
        <v>30.440097039999998</v>
      </c>
      <c r="F34" s="571">
        <v>7.9649380000000006E-2</v>
      </c>
      <c r="G34" s="571">
        <f t="shared" si="0"/>
        <v>104.35877678999999</v>
      </c>
    </row>
    <row r="35" spans="2:8" ht="20.100000000000001" customHeight="1" thickBot="1">
      <c r="B35" s="538" t="s">
        <v>681</v>
      </c>
      <c r="C35" s="572">
        <v>89.433776081724147</v>
      </c>
      <c r="D35" s="572">
        <v>49.904106232068962</v>
      </c>
      <c r="E35" s="572">
        <v>14.759941860000001</v>
      </c>
      <c r="F35" s="572">
        <v>0</v>
      </c>
      <c r="G35" s="573">
        <f t="shared" si="0"/>
        <v>154.0978241737931</v>
      </c>
    </row>
    <row r="36" spans="2:8" ht="20.100000000000001" customHeight="1" thickBot="1">
      <c r="B36" s="574" t="s">
        <v>4</v>
      </c>
      <c r="C36" s="575">
        <f>SUM(C4:C35)</f>
        <v>5066.3466091294149</v>
      </c>
      <c r="D36" s="575">
        <f>SUM(D4:D35)</f>
        <v>2416.6176544433924</v>
      </c>
      <c r="E36" s="575">
        <f>SUM(E4:E35)</f>
        <v>857.1809427360572</v>
      </c>
      <c r="F36" s="575">
        <f>SUM(F4:F35)</f>
        <v>528.41363025300006</v>
      </c>
      <c r="G36" s="575">
        <f t="shared" si="0"/>
        <v>8868.5588365618642</v>
      </c>
    </row>
    <row r="37" spans="2:8" ht="18" customHeight="1">
      <c r="B37" s="1325" t="s">
        <v>376</v>
      </c>
      <c r="C37" s="1326"/>
      <c r="D37" s="1326"/>
      <c r="E37" s="1326"/>
      <c r="F37" s="1326"/>
      <c r="G37" s="1326"/>
    </row>
    <row r="38" spans="2:8">
      <c r="B38" s="1327"/>
      <c r="C38" s="1328"/>
      <c r="D38" s="1328"/>
      <c r="E38" s="1328"/>
      <c r="F38" s="1328"/>
      <c r="G38" s="1328"/>
    </row>
    <row r="39" spans="2:8" ht="20.25">
      <c r="B39" s="739"/>
      <c r="C39" s="576"/>
      <c r="D39" s="576"/>
      <c r="E39" s="576"/>
      <c r="F39" s="576"/>
      <c r="G39" s="576"/>
    </row>
    <row r="40" spans="2:8">
      <c r="B40" s="576"/>
      <c r="C40" s="576"/>
      <c r="D40" s="576"/>
      <c r="E40" s="576"/>
      <c r="F40" s="576"/>
      <c r="G40" s="576"/>
      <c r="H40" s="576"/>
    </row>
    <row r="41" spans="2:8">
      <c r="B41" s="576"/>
      <c r="C41" s="576"/>
      <c r="D41" s="576"/>
      <c r="E41" s="576"/>
      <c r="F41" s="576"/>
      <c r="G41" s="576"/>
      <c r="H41" s="576"/>
    </row>
    <row r="42" spans="2:8" ht="14.1" customHeight="1">
      <c r="B42" s="576"/>
      <c r="C42" s="576"/>
      <c r="D42" s="576"/>
      <c r="E42" s="576"/>
      <c r="F42" s="576"/>
      <c r="G42" s="576"/>
      <c r="H42" s="576"/>
    </row>
    <row r="43" spans="2:8">
      <c r="B43" s="576"/>
      <c r="C43" s="576"/>
      <c r="D43" s="576"/>
      <c r="E43" s="576"/>
      <c r="F43" s="576"/>
      <c r="G43" s="576"/>
      <c r="H43" s="576"/>
    </row>
    <row r="44" spans="2:8">
      <c r="C44" s="577"/>
      <c r="D44" s="578"/>
      <c r="E44" s="577"/>
      <c r="F44" s="579"/>
      <c r="G44" s="577"/>
    </row>
    <row r="45" spans="2:8">
      <c r="B45" s="32"/>
      <c r="C45" s="577"/>
      <c r="D45" s="577"/>
      <c r="E45" s="577"/>
      <c r="F45" s="577"/>
      <c r="G45" s="577"/>
    </row>
    <row r="46" spans="2:8">
      <c r="C46" s="577"/>
      <c r="D46" s="577"/>
      <c r="E46" s="577"/>
      <c r="F46" s="577"/>
      <c r="G46" s="577"/>
    </row>
    <row r="47" spans="2:8">
      <c r="C47" s="577"/>
      <c r="D47" s="577"/>
      <c r="E47" s="577"/>
      <c r="F47" s="577"/>
      <c r="G47" s="577"/>
    </row>
    <row r="48" spans="2:8">
      <c r="C48" s="577"/>
      <c r="D48" s="577"/>
      <c r="E48" s="577"/>
      <c r="F48" s="577"/>
      <c r="G48" s="577"/>
    </row>
    <row r="49" spans="3:7">
      <c r="C49" s="577"/>
      <c r="D49" s="577"/>
      <c r="E49" s="577"/>
      <c r="F49" s="577"/>
      <c r="G49" s="577"/>
    </row>
    <row r="50" spans="3:7">
      <c r="C50" s="577"/>
      <c r="D50" s="577"/>
      <c r="E50" s="577"/>
      <c r="F50" s="577"/>
      <c r="G50" s="577"/>
    </row>
    <row r="51" spans="3:7">
      <c r="C51" s="576"/>
      <c r="D51" s="576"/>
      <c r="E51" s="576"/>
      <c r="F51" s="576"/>
      <c r="G51" s="576"/>
    </row>
    <row r="52" spans="3:7">
      <c r="C52" s="576"/>
      <c r="D52" s="576"/>
      <c r="E52" s="576"/>
      <c r="F52" s="576"/>
      <c r="G52" s="576"/>
    </row>
    <row r="53" spans="3:7">
      <c r="C53" s="576"/>
      <c r="D53" s="576"/>
      <c r="E53" s="576"/>
      <c r="F53" s="576"/>
      <c r="G53" s="576"/>
    </row>
    <row r="54" spans="3:7">
      <c r="C54" s="576"/>
      <c r="D54" s="576"/>
      <c r="E54" s="576"/>
      <c r="F54" s="576"/>
      <c r="G54" s="576"/>
    </row>
    <row r="55" spans="3:7">
      <c r="C55" s="576"/>
      <c r="D55" s="576"/>
      <c r="E55" s="576"/>
      <c r="F55" s="576"/>
      <c r="G55" s="576"/>
    </row>
    <row r="56" spans="3:7">
      <c r="C56" s="576"/>
      <c r="D56" s="576"/>
      <c r="E56" s="576"/>
      <c r="F56" s="576"/>
      <c r="G56" s="576"/>
    </row>
    <row r="57" spans="3:7">
      <c r="C57" s="576"/>
      <c r="D57" s="576"/>
      <c r="E57" s="576"/>
      <c r="F57" s="576"/>
      <c r="G57" s="576"/>
    </row>
    <row r="58" spans="3:7">
      <c r="C58" s="576"/>
      <c r="D58" s="576"/>
      <c r="E58" s="576"/>
      <c r="F58" s="576"/>
      <c r="G58" s="576"/>
    </row>
    <row r="59" spans="3:7">
      <c r="C59" s="576"/>
      <c r="D59" s="576"/>
      <c r="E59" s="576"/>
      <c r="F59" s="576"/>
      <c r="G59" s="576"/>
    </row>
    <row r="60" spans="3:7">
      <c r="C60" s="576"/>
      <c r="D60" s="576"/>
      <c r="E60" s="576"/>
      <c r="F60" s="576"/>
      <c r="G60" s="576"/>
    </row>
    <row r="61" spans="3:7">
      <c r="C61" s="576"/>
      <c r="D61" s="576"/>
      <c r="E61" s="576"/>
      <c r="F61" s="576"/>
      <c r="G61" s="576"/>
    </row>
    <row r="62" spans="3:7">
      <c r="C62" s="576"/>
      <c r="D62" s="576"/>
      <c r="E62" s="576"/>
      <c r="F62" s="576"/>
      <c r="G62" s="576"/>
    </row>
    <row r="63" spans="3:7">
      <c r="C63" s="576"/>
      <c r="D63" s="576"/>
      <c r="E63" s="576"/>
      <c r="F63" s="576"/>
      <c r="G63" s="576"/>
    </row>
    <row r="64" spans="3:7">
      <c r="C64" s="576"/>
      <c r="D64" s="576"/>
      <c r="E64" s="576"/>
      <c r="F64" s="576"/>
      <c r="G64" s="576"/>
    </row>
  </sheetData>
  <sheetProtection algorithmName="SHA-512" hashValue="xYXNbo5L93aA6vWJg/ccmIxqKJ5j3j8qu/awLmV/v0oq85FTmWYPbqtqv07mZsVCktqrl2EVCnI+BuCcAHLNZg==" saltValue="ax4TcWTThRayOB94ZEUQmA==" spinCount="100000" sheet="1" objects="1" scenarios="1"/>
  <mergeCells count="3">
    <mergeCell ref="B2:G2"/>
    <mergeCell ref="B37:G37"/>
    <mergeCell ref="B38:G38"/>
  </mergeCells>
  <printOptions horizontalCentered="1"/>
  <pageMargins left="0.39370078740157483" right="0.39370078740157483" top="0.59055118110236227" bottom="0.59055118110236227" header="0.39370078740157483" footer="0.39370078740157483"/>
  <pageSetup paperSize="125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 tint="0.249977111117893"/>
    <pageSetUpPr fitToPage="1"/>
  </sheetPr>
  <dimension ref="B1:G28"/>
  <sheetViews>
    <sheetView zoomScale="85" zoomScaleNormal="85" workbookViewId="0">
      <selection activeCell="E16" sqref="E16"/>
    </sheetView>
  </sheetViews>
  <sheetFormatPr baseColWidth="10" defaultRowHeight="19.5" customHeight="1"/>
  <cols>
    <col min="1" max="1" width="2.7109375" customWidth="1"/>
    <col min="2" max="2" width="13.140625" customWidth="1"/>
    <col min="3" max="3" width="17.7109375" bestFit="1" customWidth="1"/>
    <col min="4" max="6" width="16.5703125" bestFit="1" customWidth="1"/>
    <col min="7" max="7" width="13.140625" customWidth="1"/>
  </cols>
  <sheetData>
    <row r="1" spans="2:7" ht="19.5" customHeight="1" thickBot="1"/>
    <row r="2" spans="2:7" s="15" customFormat="1" ht="42" customHeight="1">
      <c r="B2" s="1062" t="s">
        <v>628</v>
      </c>
      <c r="C2" s="1063"/>
      <c r="D2" s="1063"/>
      <c r="E2" s="1063"/>
      <c r="F2" s="1063"/>
      <c r="G2" s="1072"/>
    </row>
    <row r="3" spans="2:7" ht="22.5" customHeight="1">
      <c r="B3" s="12" t="s">
        <v>0</v>
      </c>
      <c r="C3" s="12" t="s">
        <v>1</v>
      </c>
      <c r="D3" s="12" t="s">
        <v>2</v>
      </c>
      <c r="E3" s="12" t="s">
        <v>3</v>
      </c>
      <c r="F3" s="12" t="s">
        <v>7</v>
      </c>
      <c r="G3" s="12" t="s">
        <v>4</v>
      </c>
    </row>
    <row r="4" spans="2:7" ht="19.5" customHeight="1">
      <c r="B4" s="13">
        <v>1991</v>
      </c>
      <c r="C4" s="9">
        <v>998</v>
      </c>
      <c r="D4" s="9">
        <v>729</v>
      </c>
      <c r="E4" s="9" t="s">
        <v>8</v>
      </c>
      <c r="F4" s="9">
        <v>836</v>
      </c>
      <c r="G4" s="10">
        <f>C4+D4+F4</f>
        <v>2563</v>
      </c>
    </row>
    <row r="5" spans="2:7" ht="19.5" customHeight="1">
      <c r="B5" s="14">
        <v>1992</v>
      </c>
      <c r="C5" s="11">
        <v>1271</v>
      </c>
      <c r="D5" s="11">
        <v>626</v>
      </c>
      <c r="E5" s="11" t="s">
        <v>8</v>
      </c>
      <c r="F5" s="11">
        <v>563</v>
      </c>
      <c r="G5" s="10">
        <f>C5+D5+F5</f>
        <v>2460</v>
      </c>
    </row>
    <row r="6" spans="2:7" ht="19.5" customHeight="1">
      <c r="B6" s="13">
        <v>1993</v>
      </c>
      <c r="C6" s="9">
        <v>1569</v>
      </c>
      <c r="D6" s="9">
        <v>906</v>
      </c>
      <c r="E6" s="9">
        <v>102</v>
      </c>
      <c r="F6" s="9">
        <v>578</v>
      </c>
      <c r="G6" s="10">
        <f t="shared" ref="G6:G18" si="0">SUM(C6:F6)</f>
        <v>3155</v>
      </c>
    </row>
    <row r="7" spans="2:7" ht="19.5" customHeight="1">
      <c r="B7" s="14">
        <v>1994</v>
      </c>
      <c r="C7" s="11">
        <v>1424</v>
      </c>
      <c r="D7" s="11">
        <v>427</v>
      </c>
      <c r="E7" s="11">
        <v>127</v>
      </c>
      <c r="F7" s="11">
        <v>352</v>
      </c>
      <c r="G7" s="10">
        <f t="shared" si="0"/>
        <v>2330</v>
      </c>
    </row>
    <row r="8" spans="2:7" ht="19.5" customHeight="1">
      <c r="B8" s="13">
        <v>1995</v>
      </c>
      <c r="C8" s="9">
        <v>545</v>
      </c>
      <c r="D8" s="9">
        <v>672</v>
      </c>
      <c r="E8" s="9">
        <v>432</v>
      </c>
      <c r="F8" s="9">
        <v>595</v>
      </c>
      <c r="G8" s="10">
        <f t="shared" si="0"/>
        <v>2244</v>
      </c>
    </row>
    <row r="9" spans="2:7" ht="19.5" customHeight="1">
      <c r="B9" s="14">
        <v>1996</v>
      </c>
      <c r="C9" s="11">
        <v>1178</v>
      </c>
      <c r="D9" s="11">
        <v>346</v>
      </c>
      <c r="E9" s="11">
        <v>171</v>
      </c>
      <c r="F9" s="11">
        <v>50</v>
      </c>
      <c r="G9" s="10">
        <f t="shared" si="0"/>
        <v>1745</v>
      </c>
    </row>
    <row r="10" spans="2:7" ht="19.5" customHeight="1">
      <c r="B10" s="13">
        <v>1997</v>
      </c>
      <c r="C10" s="9">
        <v>1284</v>
      </c>
      <c r="D10" s="9">
        <v>512</v>
      </c>
      <c r="E10" s="9">
        <v>505</v>
      </c>
      <c r="F10" s="9">
        <v>109</v>
      </c>
      <c r="G10" s="10">
        <f t="shared" si="0"/>
        <v>2410</v>
      </c>
    </row>
    <row r="11" spans="2:7" ht="19.5" customHeight="1">
      <c r="B11" s="14">
        <v>1998</v>
      </c>
      <c r="C11" s="11">
        <v>1708</v>
      </c>
      <c r="D11" s="11">
        <v>453</v>
      </c>
      <c r="E11" s="11">
        <v>243</v>
      </c>
      <c r="F11" s="11">
        <v>206</v>
      </c>
      <c r="G11" s="10">
        <f t="shared" si="0"/>
        <v>2610</v>
      </c>
    </row>
    <row r="12" spans="2:7" ht="19.5" customHeight="1">
      <c r="B12" s="13">
        <v>1999</v>
      </c>
      <c r="C12" s="9">
        <v>1621</v>
      </c>
      <c r="D12" s="9">
        <v>752</v>
      </c>
      <c r="E12" s="9">
        <v>205</v>
      </c>
      <c r="F12" s="9">
        <v>163</v>
      </c>
      <c r="G12" s="10">
        <f t="shared" si="0"/>
        <v>2741</v>
      </c>
    </row>
    <row r="13" spans="2:7" ht="19.5" customHeight="1">
      <c r="B13" s="14">
        <v>2000</v>
      </c>
      <c r="C13" s="11">
        <v>2133</v>
      </c>
      <c r="D13" s="11">
        <v>1327</v>
      </c>
      <c r="E13" s="11">
        <v>106.8</v>
      </c>
      <c r="F13" s="11">
        <v>344.3</v>
      </c>
      <c r="G13" s="10">
        <f t="shared" si="0"/>
        <v>3911.1000000000004</v>
      </c>
    </row>
    <row r="14" spans="2:7" ht="19.5" customHeight="1">
      <c r="B14" s="13">
        <v>2001</v>
      </c>
      <c r="C14" s="9">
        <v>1055.7</v>
      </c>
      <c r="D14" s="9">
        <v>744.2</v>
      </c>
      <c r="E14" s="9">
        <v>313.7</v>
      </c>
      <c r="F14" s="9">
        <v>611.9</v>
      </c>
      <c r="G14" s="10">
        <f t="shared" si="0"/>
        <v>2725.5</v>
      </c>
    </row>
    <row r="15" spans="2:7" ht="19.5" customHeight="1">
      <c r="B15" s="14">
        <v>2002</v>
      </c>
      <c r="C15" s="11">
        <v>1685.4444343693999</v>
      </c>
      <c r="D15" s="11">
        <v>1005.7713744969224</v>
      </c>
      <c r="E15" s="11">
        <v>695.08926243406631</v>
      </c>
      <c r="F15" s="11">
        <v>192.35842968</v>
      </c>
      <c r="G15" s="10">
        <f t="shared" si="0"/>
        <v>3578.6635009803886</v>
      </c>
    </row>
    <row r="16" spans="2:7" ht="19.5" customHeight="1">
      <c r="B16" s="13">
        <v>2003</v>
      </c>
      <c r="C16" s="9">
        <v>3302.14840869</v>
      </c>
      <c r="D16" s="9">
        <v>2075.5878918398807</v>
      </c>
      <c r="E16" s="9">
        <v>1828.9200122558336</v>
      </c>
      <c r="F16" s="9">
        <v>152.13214199999999</v>
      </c>
      <c r="G16" s="10">
        <f t="shared" si="0"/>
        <v>7358.7884547857157</v>
      </c>
    </row>
    <row r="17" spans="2:7" ht="19.5" customHeight="1">
      <c r="B17" s="14">
        <v>2004</v>
      </c>
      <c r="C17" s="11">
        <v>3086.1125948940003</v>
      </c>
      <c r="D17" s="11">
        <v>2572.0082378376665</v>
      </c>
      <c r="E17" s="11">
        <v>1103.907015338094</v>
      </c>
      <c r="F17" s="11">
        <v>438.55473798347623</v>
      </c>
      <c r="G17" s="10">
        <f t="shared" si="0"/>
        <v>7200.5825860532377</v>
      </c>
    </row>
    <row r="18" spans="2:7" ht="19.5" customHeight="1">
      <c r="B18" s="13">
        <v>2005</v>
      </c>
      <c r="C18" s="9">
        <v>6175.2977423750081</v>
      </c>
      <c r="D18" s="9">
        <v>4790.6698602730503</v>
      </c>
      <c r="E18" s="9">
        <v>2609.9941036349223</v>
      </c>
      <c r="F18" s="9">
        <v>907.05768234000004</v>
      </c>
      <c r="G18" s="10">
        <f t="shared" si="0"/>
        <v>14483.019388622983</v>
      </c>
    </row>
    <row r="19" spans="2:7" ht="19.5" customHeight="1">
      <c r="B19" s="14">
        <v>2006</v>
      </c>
      <c r="C19" s="11">
        <v>5152.7882859450647</v>
      </c>
      <c r="D19" s="11">
        <v>2513.9270928151936</v>
      </c>
      <c r="E19" s="11">
        <v>2542.7153379407132</v>
      </c>
      <c r="F19" s="11">
        <v>916.34317979000002</v>
      </c>
      <c r="G19" s="10">
        <f t="shared" ref="G19:G27" si="1">SUM(C19:F19)</f>
        <v>11125.773896490971</v>
      </c>
    </row>
    <row r="20" spans="2:7" ht="19.5" customHeight="1">
      <c r="B20" s="13">
        <v>2007</v>
      </c>
      <c r="C20" s="9">
        <v>8275.6140104833503</v>
      </c>
      <c r="D20" s="9">
        <v>3799.1269752846606</v>
      </c>
      <c r="E20" s="9">
        <v>2381.2578158200004</v>
      </c>
      <c r="F20" s="9">
        <v>1193.3815785500003</v>
      </c>
      <c r="G20" s="10">
        <f t="shared" si="1"/>
        <v>15649.380380138013</v>
      </c>
    </row>
    <row r="21" spans="2:7" ht="19.5" customHeight="1">
      <c r="B21" s="14">
        <v>2008</v>
      </c>
      <c r="C21" s="11">
        <v>10718.625654627167</v>
      </c>
      <c r="D21" s="11">
        <v>5879.2741531671927</v>
      </c>
      <c r="E21" s="11">
        <v>2899.3776468035312</v>
      </c>
      <c r="F21" s="11">
        <v>794.90058927999996</v>
      </c>
      <c r="G21" s="10">
        <f t="shared" si="1"/>
        <v>20292.178043877895</v>
      </c>
    </row>
    <row r="22" spans="2:7" ht="19.5" customHeight="1">
      <c r="B22" s="13">
        <v>2009</v>
      </c>
      <c r="C22" s="9">
        <v>12763.735986510001</v>
      </c>
      <c r="D22" s="9">
        <v>5054.9509058845215</v>
      </c>
      <c r="E22" s="9">
        <v>2947.9692713049999</v>
      </c>
      <c r="F22" s="9">
        <v>1806.0019639700001</v>
      </c>
      <c r="G22" s="10">
        <f t="shared" si="1"/>
        <v>22572.658127669521</v>
      </c>
    </row>
    <row r="23" spans="2:7" ht="19.5" customHeight="1">
      <c r="B23" s="14">
        <v>2010</v>
      </c>
      <c r="C23" s="11">
        <v>13761.244038590174</v>
      </c>
      <c r="D23" s="11">
        <v>4711.820580628545</v>
      </c>
      <c r="E23" s="11">
        <v>2904.3922663220424</v>
      </c>
      <c r="F23" s="11">
        <v>684.91033116691437</v>
      </c>
      <c r="G23" s="10">
        <f t="shared" si="1"/>
        <v>22062.367216707677</v>
      </c>
    </row>
    <row r="24" spans="2:7" ht="19.5" customHeight="1">
      <c r="B24" s="13">
        <v>2011</v>
      </c>
      <c r="C24" s="9">
        <v>17514.225525816055</v>
      </c>
      <c r="D24" s="9">
        <v>6572.1244874026679</v>
      </c>
      <c r="E24" s="9">
        <v>3191.1323696918303</v>
      </c>
      <c r="F24" s="9">
        <v>1319.420984373975</v>
      </c>
      <c r="G24" s="10">
        <f t="shared" si="1"/>
        <v>28596.903367284525</v>
      </c>
    </row>
    <row r="25" spans="2:7" ht="19.5" customHeight="1">
      <c r="B25" s="14">
        <v>2012</v>
      </c>
      <c r="C25" s="11">
        <v>23519.362417603599</v>
      </c>
      <c r="D25" s="11">
        <v>6614.4446779150012</v>
      </c>
      <c r="E25" s="11">
        <v>2612.9657981046917</v>
      </c>
      <c r="F25" s="11">
        <v>1541.1751100394276</v>
      </c>
      <c r="G25" s="10">
        <f t="shared" si="1"/>
        <v>34287.948003662721</v>
      </c>
    </row>
    <row r="26" spans="2:7" ht="19.5" customHeight="1">
      <c r="B26" s="16">
        <v>2013</v>
      </c>
      <c r="C26" s="17">
        <v>19786.881613615144</v>
      </c>
      <c r="D26" s="17">
        <v>5350.5629728319655</v>
      </c>
      <c r="E26" s="17">
        <v>2757.6646486592376</v>
      </c>
      <c r="F26" s="17">
        <v>1528.233937053596</v>
      </c>
      <c r="G26" s="10">
        <f t="shared" si="1"/>
        <v>29423.343172159941</v>
      </c>
    </row>
    <row r="27" spans="2:7" ht="19.5" customHeight="1">
      <c r="B27" s="18">
        <v>2014</v>
      </c>
      <c r="C27" s="10">
        <v>16734.317377947256</v>
      </c>
      <c r="D27" s="10">
        <v>5040.8215656011789</v>
      </c>
      <c r="E27" s="10">
        <v>2306.1397541620572</v>
      </c>
      <c r="F27" s="10">
        <v>1086.7806045029999</v>
      </c>
      <c r="G27" s="10">
        <f t="shared" si="1"/>
        <v>25168.059302213493</v>
      </c>
    </row>
    <row r="28" spans="2:7" ht="43.5" customHeight="1">
      <c r="B28" s="1073" t="s">
        <v>9</v>
      </c>
      <c r="C28" s="1073"/>
      <c r="D28" s="1073"/>
      <c r="E28" s="1073"/>
      <c r="F28" s="1073"/>
      <c r="G28" s="1073"/>
    </row>
  </sheetData>
  <sheetProtection algorithmName="SHA-512" hashValue="jbAtOMgyVArkgycvuPSBOIrZFx4F+4E41oXVK+pDnpmu+ZcpyUFDZxKETOIzu4TpVJJZbc2ZyKLqcFQtxk5uvg==" saltValue="KAX2N6dZxXpvF7OI8ejz1Q==" spinCount="100000" sheet="1" objects="1" scenarios="1"/>
  <mergeCells count="2">
    <mergeCell ref="B2:G2"/>
    <mergeCell ref="B28:G28"/>
  </mergeCells>
  <pageMargins left="0.7" right="0.7" top="0.75" bottom="0.75" header="0.3" footer="0.3"/>
  <pageSetup scale="93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N34"/>
  <sheetViews>
    <sheetView workbookViewId="0"/>
  </sheetViews>
  <sheetFormatPr baseColWidth="10" defaultRowHeight="15"/>
  <cols>
    <col min="1" max="1" width="6.42578125" customWidth="1"/>
    <col min="14" max="14" width="10.7109375" customWidth="1"/>
  </cols>
  <sheetData>
    <row r="2" spans="2:14" ht="15.75">
      <c r="B2" s="1263" t="s">
        <v>630</v>
      </c>
      <c r="C2" s="1263"/>
      <c r="D2" s="1263"/>
      <c r="E2" s="1263"/>
      <c r="F2" s="1263"/>
      <c r="G2" s="1263"/>
      <c r="H2" s="1263"/>
    </row>
    <row r="3" spans="2:14" ht="15.75">
      <c r="B3" s="730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8"/>
    </row>
    <row r="4" spans="2:14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1"/>
    </row>
    <row r="5" spans="2:14"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1"/>
    </row>
    <row r="6" spans="2:14"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1"/>
    </row>
    <row r="7" spans="2:14"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1"/>
    </row>
    <row r="8" spans="2:14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1"/>
    </row>
    <row r="9" spans="2:14"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</row>
    <row r="10" spans="2:14"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1"/>
    </row>
    <row r="11" spans="2:14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1"/>
    </row>
    <row r="12" spans="2:14"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1"/>
    </row>
    <row r="13" spans="2:14"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1"/>
    </row>
    <row r="14" spans="2:14">
      <c r="B14" s="269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1"/>
    </row>
    <row r="15" spans="2:14">
      <c r="B15" s="269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1"/>
    </row>
    <row r="16" spans="2:14">
      <c r="B16" s="269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1"/>
    </row>
    <row r="17" spans="2:14">
      <c r="B17" s="269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1"/>
    </row>
    <row r="18" spans="2:14">
      <c r="B18" s="269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1"/>
    </row>
    <row r="19" spans="2:14">
      <c r="B19" s="269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1"/>
    </row>
    <row r="20" spans="2:14"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</row>
    <row r="21" spans="2:14">
      <c r="B21" s="269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1"/>
    </row>
    <row r="22" spans="2:14">
      <c r="B22" s="269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1"/>
    </row>
    <row r="23" spans="2:14">
      <c r="B23" s="269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1"/>
    </row>
    <row r="24" spans="2:14"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1"/>
    </row>
    <row r="25" spans="2:14">
      <c r="B25" s="269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1"/>
    </row>
    <row r="26" spans="2:14">
      <c r="B26" s="269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1"/>
    </row>
    <row r="27" spans="2:14">
      <c r="B27" s="269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1"/>
    </row>
    <row r="28" spans="2:14">
      <c r="B28" s="269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1"/>
    </row>
    <row r="29" spans="2:14"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1"/>
    </row>
    <row r="30" spans="2:14">
      <c r="B30" s="269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1"/>
    </row>
    <row r="31" spans="2:14">
      <c r="B31" s="269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1"/>
    </row>
    <row r="32" spans="2:14">
      <c r="B32" s="269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1"/>
    </row>
    <row r="33" spans="2:14" ht="12.75" customHeight="1">
      <c r="B33" s="272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4"/>
    </row>
    <row r="34" spans="2:14">
      <c r="B34" s="1403" t="s">
        <v>663</v>
      </c>
    </row>
  </sheetData>
  <sheetProtection algorithmName="SHA-512" hashValue="Lv4zJRSn67clJ0acH1G6aEu1rXRXKElBqwz7Cc7TGzhAuBzu3fVtRdBP5E2HsuO2A/0HIDaoUSMLHYivuFXKrQ==" saltValue="m3kdMzqBTO4afU256YQMqg==" spinCount="100000" sheet="1" objects="1" scenarios="1"/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125" scale="74" orientation="landscape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S41"/>
  <sheetViews>
    <sheetView showZeros="0" zoomScale="70" zoomScaleNormal="70" workbookViewId="0">
      <selection activeCell="AB21" sqref="AB21"/>
    </sheetView>
  </sheetViews>
  <sheetFormatPr baseColWidth="10" defaultRowHeight="12.75"/>
  <cols>
    <col min="1" max="1" width="5.28515625" style="151" customWidth="1"/>
    <col min="2" max="2" width="31.7109375" style="151" customWidth="1"/>
    <col min="3" max="3" width="11.140625" style="151" customWidth="1"/>
    <col min="4" max="4" width="9.85546875" style="151" hidden="1" customWidth="1"/>
    <col min="5" max="5" width="12.5703125" style="151" hidden="1" customWidth="1"/>
    <col min="6" max="7" width="11.28515625" style="151" customWidth="1"/>
    <col min="8" max="8" width="9.85546875" style="151" hidden="1" customWidth="1"/>
    <col min="9" max="9" width="1.42578125" style="151" hidden="1" customWidth="1"/>
    <col min="10" max="11" width="11.28515625" style="151" customWidth="1"/>
    <col min="12" max="13" width="9.85546875" style="151" hidden="1" customWidth="1"/>
    <col min="14" max="15" width="11.28515625" style="151" customWidth="1"/>
    <col min="16" max="16" width="12.140625" style="151" customWidth="1"/>
    <col min="17" max="17" width="11.28515625" style="151" customWidth="1"/>
    <col min="18" max="18" width="11.7109375" style="151" customWidth="1"/>
    <col min="19" max="19" width="12.85546875" style="151" customWidth="1"/>
    <col min="20" max="20" width="13.42578125" style="151" customWidth="1"/>
    <col min="21" max="16384" width="11.42578125" style="151"/>
  </cols>
  <sheetData>
    <row r="1" spans="1:45" ht="13.5" thickBot="1"/>
    <row r="2" spans="1:45" ht="36" customHeight="1">
      <c r="B2" s="1259" t="s">
        <v>567</v>
      </c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  <c r="R2" s="1260"/>
      <c r="S2" s="1260"/>
      <c r="T2" s="1334"/>
    </row>
    <row r="3" spans="1:45" ht="27" customHeight="1">
      <c r="B3" s="1335" t="s">
        <v>63</v>
      </c>
      <c r="C3" s="1332">
        <v>2010</v>
      </c>
      <c r="D3" s="1332"/>
      <c r="E3" s="1332"/>
      <c r="F3" s="1332"/>
      <c r="G3" s="1332">
        <v>2011</v>
      </c>
      <c r="H3" s="1332"/>
      <c r="I3" s="1332"/>
      <c r="J3" s="1332"/>
      <c r="K3" s="1332">
        <v>2012</v>
      </c>
      <c r="L3" s="1332"/>
      <c r="M3" s="1332"/>
      <c r="N3" s="1332"/>
      <c r="O3" s="1332">
        <v>2013</v>
      </c>
      <c r="P3" s="1332"/>
      <c r="Q3" s="1332">
        <v>2014</v>
      </c>
      <c r="R3" s="1332"/>
      <c r="S3" s="1332" t="s">
        <v>4</v>
      </c>
      <c r="T3" s="1337"/>
    </row>
    <row r="4" spans="1:45" ht="27" customHeight="1">
      <c r="B4" s="1336"/>
      <c r="C4" s="785" t="s">
        <v>377</v>
      </c>
      <c r="D4" s="785"/>
      <c r="E4" s="785"/>
      <c r="F4" s="785" t="s">
        <v>378</v>
      </c>
      <c r="G4" s="785" t="s">
        <v>377</v>
      </c>
      <c r="H4" s="785"/>
      <c r="I4" s="785"/>
      <c r="J4" s="785" t="s">
        <v>378</v>
      </c>
      <c r="K4" s="785" t="s">
        <v>377</v>
      </c>
      <c r="L4" s="785"/>
      <c r="M4" s="785"/>
      <c r="N4" s="785" t="s">
        <v>378</v>
      </c>
      <c r="O4" s="785" t="s">
        <v>377</v>
      </c>
      <c r="P4" s="785" t="s">
        <v>378</v>
      </c>
      <c r="Q4" s="785" t="s">
        <v>377</v>
      </c>
      <c r="R4" s="785" t="s">
        <v>378</v>
      </c>
      <c r="S4" s="785" t="s">
        <v>377</v>
      </c>
      <c r="T4" s="786" t="s">
        <v>378</v>
      </c>
    </row>
    <row r="5" spans="1:45" ht="20.100000000000001" customHeight="1">
      <c r="B5" s="787" t="s">
        <v>379</v>
      </c>
      <c r="C5" s="788"/>
      <c r="D5" s="789"/>
      <c r="E5" s="789"/>
      <c r="F5" s="790"/>
      <c r="G5" s="788"/>
      <c r="H5" s="789"/>
      <c r="I5" s="789"/>
      <c r="J5" s="790"/>
      <c r="K5" s="788">
        <v>2</v>
      </c>
      <c r="L5" s="789">
        <v>1.4</v>
      </c>
      <c r="M5" s="789"/>
      <c r="N5" s="790">
        <v>1.4</v>
      </c>
      <c r="O5" s="788"/>
      <c r="P5" s="789"/>
      <c r="Q5" s="788"/>
      <c r="R5" s="789"/>
      <c r="S5" s="788">
        <f>C5+G5+K5+O5</f>
        <v>2</v>
      </c>
      <c r="T5" s="791">
        <f>F5+J5+N5+P5</f>
        <v>1.4</v>
      </c>
    </row>
    <row r="6" spans="1:45" ht="20.100000000000001" customHeight="1">
      <c r="B6" s="1329" t="s">
        <v>455</v>
      </c>
      <c r="C6" s="1330"/>
      <c r="D6" s="1330"/>
      <c r="E6" s="1330"/>
      <c r="F6" s="1330"/>
      <c r="G6" s="1330"/>
      <c r="H6" s="1330"/>
      <c r="I6" s="1330"/>
      <c r="J6" s="1330"/>
      <c r="K6" s="1330"/>
      <c r="L6" s="1330"/>
      <c r="M6" s="1330"/>
      <c r="N6" s="1330"/>
      <c r="O6" s="1330"/>
      <c r="P6" s="1330"/>
      <c r="Q6" s="1330"/>
      <c r="R6" s="1330"/>
      <c r="S6" s="1330"/>
      <c r="T6" s="1331"/>
    </row>
    <row r="7" spans="1:45" s="443" customFormat="1" ht="20.100000000000001" customHeight="1">
      <c r="A7" s="151"/>
      <c r="B7" s="792" t="s">
        <v>27</v>
      </c>
      <c r="C7" s="868"/>
      <c r="D7" s="794"/>
      <c r="E7" s="793"/>
      <c r="F7" s="794"/>
      <c r="G7" s="868"/>
      <c r="H7" s="794"/>
      <c r="I7" s="794"/>
      <c r="J7" s="794"/>
      <c r="K7" s="794"/>
      <c r="L7" s="794">
        <v>9.6999999999999993</v>
      </c>
      <c r="M7" s="794"/>
      <c r="N7" s="794"/>
      <c r="O7" s="865">
        <v>1</v>
      </c>
      <c r="P7" s="795">
        <v>10.1</v>
      </c>
      <c r="Q7" s="865">
        <v>4</v>
      </c>
      <c r="R7" s="795">
        <v>9.7408074400000011</v>
      </c>
      <c r="S7" s="865">
        <f>SUM(C7)+G7+K7+O7+Q7</f>
        <v>5</v>
      </c>
      <c r="T7" s="796">
        <f>F7+J7+N7+P7+R7</f>
        <v>19.840807439999999</v>
      </c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</row>
    <row r="8" spans="1:45" ht="20.100000000000001" customHeight="1">
      <c r="B8" s="797" t="s">
        <v>28</v>
      </c>
      <c r="C8" s="869"/>
      <c r="D8" s="799"/>
      <c r="E8" s="798"/>
      <c r="F8" s="799"/>
      <c r="G8" s="869"/>
      <c r="H8" s="799"/>
      <c r="I8" s="799"/>
      <c r="J8" s="799"/>
      <c r="K8" s="799"/>
      <c r="L8" s="799">
        <v>37.4</v>
      </c>
      <c r="M8" s="799"/>
      <c r="N8" s="799"/>
      <c r="O8" s="866">
        <v>1</v>
      </c>
      <c r="P8" s="800">
        <v>9</v>
      </c>
      <c r="Q8" s="866">
        <v>16</v>
      </c>
      <c r="R8" s="800">
        <v>31.920979060000004</v>
      </c>
      <c r="S8" s="866">
        <f t="shared" ref="S8:S37" si="0">SUM(C8)+G8+K8+O8+Q8</f>
        <v>17</v>
      </c>
      <c r="T8" s="801">
        <f t="shared" ref="T8:T37" si="1">F8+J8+N8+P8+R8</f>
        <v>40.920979060000008</v>
      </c>
    </row>
    <row r="9" spans="1:45" s="443" customFormat="1" ht="20.100000000000001" customHeight="1">
      <c r="A9" s="151"/>
      <c r="B9" s="792" t="s">
        <v>29</v>
      </c>
      <c r="C9" s="868"/>
      <c r="D9" s="794"/>
      <c r="E9" s="793"/>
      <c r="F9" s="794"/>
      <c r="G9" s="868"/>
      <c r="H9" s="794"/>
      <c r="I9" s="794"/>
      <c r="J9" s="794"/>
      <c r="K9" s="794"/>
      <c r="L9" s="794">
        <v>4.2</v>
      </c>
      <c r="M9" s="794"/>
      <c r="N9" s="794"/>
      <c r="O9" s="865"/>
      <c r="P9" s="795"/>
      <c r="Q9" s="865">
        <v>2</v>
      </c>
      <c r="R9" s="795">
        <v>4.2667358100000001</v>
      </c>
      <c r="S9" s="865">
        <f t="shared" si="0"/>
        <v>2</v>
      </c>
      <c r="T9" s="796">
        <f t="shared" si="1"/>
        <v>4.2667358100000001</v>
      </c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</row>
    <row r="10" spans="1:45" ht="20.100000000000001" hidden="1" customHeight="1">
      <c r="B10" s="797" t="s">
        <v>30</v>
      </c>
      <c r="C10" s="869"/>
      <c r="D10" s="799"/>
      <c r="E10" s="798"/>
      <c r="F10" s="799"/>
      <c r="G10" s="869"/>
      <c r="H10" s="799"/>
      <c r="I10" s="799"/>
      <c r="J10" s="799"/>
      <c r="K10" s="799"/>
      <c r="L10" s="799"/>
      <c r="M10" s="799"/>
      <c r="N10" s="799"/>
      <c r="O10" s="866"/>
      <c r="P10" s="800"/>
      <c r="Q10" s="866"/>
      <c r="R10" s="800">
        <v>0</v>
      </c>
      <c r="S10" s="866"/>
      <c r="T10" s="801"/>
      <c r="V10" s="581"/>
    </row>
    <row r="11" spans="1:45" s="443" customFormat="1" ht="20.100000000000001" hidden="1" customHeight="1">
      <c r="A11" s="151"/>
      <c r="B11" s="792" t="s">
        <v>31</v>
      </c>
      <c r="C11" s="868"/>
      <c r="D11" s="794"/>
      <c r="E11" s="793"/>
      <c r="F11" s="794"/>
      <c r="G11" s="868"/>
      <c r="H11" s="794"/>
      <c r="I11" s="794"/>
      <c r="J11" s="794"/>
      <c r="K11" s="794"/>
      <c r="L11" s="794"/>
      <c r="M11" s="794"/>
      <c r="N11" s="794"/>
      <c r="O11" s="865"/>
      <c r="P11" s="795"/>
      <c r="Q11" s="865"/>
      <c r="R11" s="795">
        <v>0</v>
      </c>
      <c r="S11" s="865"/>
      <c r="T11" s="796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</row>
    <row r="12" spans="1:45" ht="20.100000000000001" customHeight="1">
      <c r="B12" s="797" t="s">
        <v>32</v>
      </c>
      <c r="C12" s="869"/>
      <c r="D12" s="799"/>
      <c r="E12" s="798"/>
      <c r="F12" s="799"/>
      <c r="G12" s="869"/>
      <c r="H12" s="799"/>
      <c r="I12" s="799"/>
      <c r="J12" s="799"/>
      <c r="K12" s="799"/>
      <c r="L12" s="799">
        <v>4</v>
      </c>
      <c r="M12" s="799"/>
      <c r="N12" s="799"/>
      <c r="O12" s="866">
        <v>12</v>
      </c>
      <c r="P12" s="800">
        <v>23</v>
      </c>
      <c r="Q12" s="866">
        <v>4</v>
      </c>
      <c r="R12" s="800">
        <v>3.9763579999999998</v>
      </c>
      <c r="S12" s="866">
        <f t="shared" si="0"/>
        <v>16</v>
      </c>
      <c r="T12" s="801">
        <f t="shared" si="1"/>
        <v>26.976358000000001</v>
      </c>
    </row>
    <row r="13" spans="1:45" s="443" customFormat="1" ht="20.100000000000001" customHeight="1">
      <c r="A13" s="151"/>
      <c r="B13" s="792" t="s">
        <v>33</v>
      </c>
      <c r="C13" s="868">
        <v>2</v>
      </c>
      <c r="D13" s="794">
        <v>12.5</v>
      </c>
      <c r="E13" s="793">
        <v>1</v>
      </c>
      <c r="F13" s="794">
        <v>12.5</v>
      </c>
      <c r="G13" s="868">
        <v>1</v>
      </c>
      <c r="H13" s="794">
        <v>12.5</v>
      </c>
      <c r="I13" s="794">
        <v>1</v>
      </c>
      <c r="J13" s="794">
        <v>12.1</v>
      </c>
      <c r="K13" s="794"/>
      <c r="L13" s="794">
        <v>74.2</v>
      </c>
      <c r="M13" s="794"/>
      <c r="N13" s="794"/>
      <c r="O13" s="865">
        <v>5</v>
      </c>
      <c r="P13" s="795">
        <v>12.6</v>
      </c>
      <c r="Q13" s="865">
        <v>8</v>
      </c>
      <c r="R13" s="795">
        <v>74.087344439999995</v>
      </c>
      <c r="S13" s="865">
        <v>16</v>
      </c>
      <c r="T13" s="796">
        <f t="shared" si="1"/>
        <v>111.28734444</v>
      </c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</row>
    <row r="14" spans="1:45" ht="12" hidden="1" customHeight="1">
      <c r="B14" s="797" t="s">
        <v>34</v>
      </c>
      <c r="C14" s="869"/>
      <c r="D14" s="799"/>
      <c r="E14" s="798"/>
      <c r="F14" s="799"/>
      <c r="G14" s="869"/>
      <c r="H14" s="799"/>
      <c r="I14" s="799"/>
      <c r="J14" s="799"/>
      <c r="K14" s="799"/>
      <c r="L14" s="799"/>
      <c r="M14" s="799"/>
      <c r="N14" s="799"/>
      <c r="O14" s="866"/>
      <c r="P14" s="800"/>
      <c r="Q14" s="866"/>
      <c r="R14" s="800">
        <v>0</v>
      </c>
      <c r="S14" s="866"/>
      <c r="T14" s="801"/>
    </row>
    <row r="15" spans="1:45" s="443" customFormat="1" ht="20.100000000000001" customHeight="1">
      <c r="A15" s="151"/>
      <c r="B15" s="792" t="s">
        <v>35</v>
      </c>
      <c r="C15" s="868"/>
      <c r="D15" s="794"/>
      <c r="E15" s="793"/>
      <c r="F15" s="794"/>
      <c r="G15" s="868"/>
      <c r="H15" s="794"/>
      <c r="I15" s="794"/>
      <c r="J15" s="794"/>
      <c r="K15" s="794"/>
      <c r="L15" s="794">
        <v>84.4</v>
      </c>
      <c r="M15" s="794"/>
      <c r="N15" s="794"/>
      <c r="O15" s="865"/>
      <c r="P15" s="795"/>
      <c r="Q15" s="865">
        <v>2</v>
      </c>
      <c r="R15" s="795">
        <v>81.303163919999989</v>
      </c>
      <c r="S15" s="865">
        <f t="shared" si="0"/>
        <v>2</v>
      </c>
      <c r="T15" s="796">
        <f t="shared" si="1"/>
        <v>81.303163919999989</v>
      </c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</row>
    <row r="16" spans="1:45" ht="20.100000000000001" customHeight="1">
      <c r="B16" s="797" t="s">
        <v>36</v>
      </c>
      <c r="C16" s="869"/>
      <c r="D16" s="799"/>
      <c r="E16" s="798">
        <v>3</v>
      </c>
      <c r="F16" s="799"/>
      <c r="G16" s="869">
        <v>3</v>
      </c>
      <c r="H16" s="799"/>
      <c r="I16" s="799">
        <v>3</v>
      </c>
      <c r="J16" s="799">
        <v>13.3</v>
      </c>
      <c r="K16" s="799"/>
      <c r="L16" s="799">
        <v>18.8</v>
      </c>
      <c r="M16" s="799"/>
      <c r="N16" s="799"/>
      <c r="O16" s="866">
        <v>2</v>
      </c>
      <c r="P16" s="800">
        <v>16.100000000000001</v>
      </c>
      <c r="Q16" s="866">
        <v>3</v>
      </c>
      <c r="R16" s="800">
        <v>18.78377322</v>
      </c>
      <c r="S16" s="866">
        <f t="shared" si="0"/>
        <v>8</v>
      </c>
      <c r="T16" s="801">
        <f t="shared" si="1"/>
        <v>48.183773220000006</v>
      </c>
    </row>
    <row r="17" spans="1:45" s="443" customFormat="1" ht="20.100000000000001" customHeight="1">
      <c r="A17" s="151"/>
      <c r="B17" s="792" t="s">
        <v>37</v>
      </c>
      <c r="C17" s="868"/>
      <c r="D17" s="794"/>
      <c r="E17" s="793">
        <v>8</v>
      </c>
      <c r="F17" s="794"/>
      <c r="G17" s="868">
        <v>8</v>
      </c>
      <c r="H17" s="794"/>
      <c r="I17" s="794">
        <v>8</v>
      </c>
      <c r="J17" s="794">
        <v>51.4</v>
      </c>
      <c r="K17" s="794"/>
      <c r="L17" s="794">
        <v>111.6</v>
      </c>
      <c r="M17" s="794"/>
      <c r="N17" s="794"/>
      <c r="O17" s="865">
        <v>12</v>
      </c>
      <c r="P17" s="795">
        <v>45.1</v>
      </c>
      <c r="Q17" s="865">
        <v>23</v>
      </c>
      <c r="R17" s="795">
        <v>108.18950661000001</v>
      </c>
      <c r="S17" s="865">
        <f t="shared" si="0"/>
        <v>43</v>
      </c>
      <c r="T17" s="796">
        <f t="shared" si="1"/>
        <v>204.68950661000002</v>
      </c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</row>
    <row r="18" spans="1:45" ht="20.100000000000001" customHeight="1">
      <c r="B18" s="797" t="s">
        <v>38</v>
      </c>
      <c r="C18" s="869"/>
      <c r="D18" s="799"/>
      <c r="E18" s="798"/>
      <c r="F18" s="799"/>
      <c r="G18" s="869"/>
      <c r="H18" s="799"/>
      <c r="I18" s="799"/>
      <c r="J18" s="799"/>
      <c r="K18" s="799"/>
      <c r="L18" s="799">
        <v>49</v>
      </c>
      <c r="M18" s="799"/>
      <c r="N18" s="799"/>
      <c r="O18" s="866">
        <v>1</v>
      </c>
      <c r="P18" s="800">
        <v>15.3</v>
      </c>
      <c r="Q18" s="866">
        <v>1</v>
      </c>
      <c r="R18" s="800">
        <v>48.953951250000003</v>
      </c>
      <c r="S18" s="866">
        <f t="shared" si="0"/>
        <v>2</v>
      </c>
      <c r="T18" s="801">
        <f t="shared" si="1"/>
        <v>64.25395125</v>
      </c>
    </row>
    <row r="19" spans="1:45" s="443" customFormat="1" ht="20.100000000000001" customHeight="1">
      <c r="A19" s="151"/>
      <c r="B19" s="792" t="s">
        <v>39</v>
      </c>
      <c r="C19" s="868"/>
      <c r="D19" s="794"/>
      <c r="E19" s="793"/>
      <c r="F19" s="794"/>
      <c r="G19" s="868"/>
      <c r="H19" s="794"/>
      <c r="I19" s="794"/>
      <c r="J19" s="794"/>
      <c r="K19" s="794"/>
      <c r="L19" s="794">
        <v>24.6</v>
      </c>
      <c r="M19" s="794"/>
      <c r="N19" s="794"/>
      <c r="O19" s="865"/>
      <c r="P19" s="795"/>
      <c r="Q19" s="865">
        <v>15</v>
      </c>
      <c r="R19" s="795">
        <v>24.612271060000001</v>
      </c>
      <c r="S19" s="865">
        <f t="shared" si="0"/>
        <v>15</v>
      </c>
      <c r="T19" s="796">
        <f t="shared" si="1"/>
        <v>24.612271060000001</v>
      </c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</row>
    <row r="20" spans="1:45" ht="20.100000000000001" customHeight="1">
      <c r="B20" s="797" t="s">
        <v>40</v>
      </c>
      <c r="C20" s="869"/>
      <c r="D20" s="799"/>
      <c r="E20" s="798"/>
      <c r="F20" s="799"/>
      <c r="G20" s="869"/>
      <c r="H20" s="799"/>
      <c r="I20" s="799"/>
      <c r="J20" s="799"/>
      <c r="K20" s="799"/>
      <c r="L20" s="799">
        <v>70.400000000000006</v>
      </c>
      <c r="M20" s="799"/>
      <c r="N20" s="799"/>
      <c r="O20" s="866">
        <v>25</v>
      </c>
      <c r="P20" s="800">
        <v>51.6</v>
      </c>
      <c r="Q20" s="866">
        <v>20</v>
      </c>
      <c r="R20" s="800">
        <v>70.412353379999999</v>
      </c>
      <c r="S20" s="866">
        <f t="shared" si="0"/>
        <v>45</v>
      </c>
      <c r="T20" s="801">
        <f t="shared" si="1"/>
        <v>122.01235338000001</v>
      </c>
    </row>
    <row r="21" spans="1:45" s="443" customFormat="1" ht="20.100000000000001" customHeight="1">
      <c r="A21" s="151"/>
      <c r="B21" s="792" t="s">
        <v>41</v>
      </c>
      <c r="C21" s="868">
        <v>20</v>
      </c>
      <c r="D21" s="794">
        <v>62.3</v>
      </c>
      <c r="E21" s="793">
        <v>2</v>
      </c>
      <c r="F21" s="794">
        <v>62.3</v>
      </c>
      <c r="G21" s="868">
        <v>2</v>
      </c>
      <c r="H21" s="794">
        <v>62.3</v>
      </c>
      <c r="I21" s="794">
        <v>2</v>
      </c>
      <c r="J21" s="794">
        <v>4.9000000000000004</v>
      </c>
      <c r="K21" s="794"/>
      <c r="L21" s="794">
        <v>79.599999999999994</v>
      </c>
      <c r="M21" s="794"/>
      <c r="N21" s="794"/>
      <c r="O21" s="865">
        <v>42</v>
      </c>
      <c r="P21" s="795">
        <v>72.400000000000006</v>
      </c>
      <c r="Q21" s="865">
        <v>27</v>
      </c>
      <c r="R21" s="795">
        <v>79.614912849999996</v>
      </c>
      <c r="S21" s="865">
        <v>93</v>
      </c>
      <c r="T21" s="796">
        <f t="shared" si="1"/>
        <v>219.21491285000002</v>
      </c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</row>
    <row r="22" spans="1:45" ht="20.100000000000001" customHeight="1">
      <c r="B22" s="797" t="s">
        <v>42</v>
      </c>
      <c r="C22" s="869"/>
      <c r="D22" s="799"/>
      <c r="E22" s="798"/>
      <c r="F22" s="799"/>
      <c r="G22" s="869"/>
      <c r="H22" s="799"/>
      <c r="I22" s="799"/>
      <c r="J22" s="799"/>
      <c r="K22" s="799"/>
      <c r="L22" s="799">
        <v>9.6</v>
      </c>
      <c r="M22" s="799"/>
      <c r="N22" s="799"/>
      <c r="O22" s="866">
        <v>1</v>
      </c>
      <c r="P22" s="800">
        <v>6.3</v>
      </c>
      <c r="Q22" s="866">
        <v>3</v>
      </c>
      <c r="R22" s="800">
        <v>9.6004745199999988</v>
      </c>
      <c r="S22" s="866">
        <f t="shared" si="0"/>
        <v>4</v>
      </c>
      <c r="T22" s="801">
        <f t="shared" si="1"/>
        <v>15.90047452</v>
      </c>
      <c r="V22" s="581"/>
    </row>
    <row r="23" spans="1:45" s="443" customFormat="1" ht="20.100000000000001" customHeight="1">
      <c r="A23" s="151"/>
      <c r="B23" s="792" t="s">
        <v>43</v>
      </c>
      <c r="C23" s="868"/>
      <c r="D23" s="794"/>
      <c r="E23" s="793"/>
      <c r="F23" s="794"/>
      <c r="G23" s="868"/>
      <c r="H23" s="794"/>
      <c r="I23" s="794"/>
      <c r="J23" s="794"/>
      <c r="K23" s="794"/>
      <c r="L23" s="794">
        <v>15</v>
      </c>
      <c r="M23" s="794"/>
      <c r="N23" s="794"/>
      <c r="O23" s="865"/>
      <c r="P23" s="795"/>
      <c r="Q23" s="865">
        <v>5</v>
      </c>
      <c r="R23" s="795">
        <v>14.932755240000001</v>
      </c>
      <c r="S23" s="865">
        <f t="shared" si="0"/>
        <v>5</v>
      </c>
      <c r="T23" s="796">
        <f t="shared" si="1"/>
        <v>14.932755240000001</v>
      </c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</row>
    <row r="24" spans="1:45" ht="20.100000000000001" customHeight="1">
      <c r="B24" s="797" t="s">
        <v>44</v>
      </c>
      <c r="C24" s="869">
        <v>6</v>
      </c>
      <c r="D24" s="799">
        <v>9.9</v>
      </c>
      <c r="E24" s="798"/>
      <c r="F24" s="799">
        <v>9.9</v>
      </c>
      <c r="G24" s="869"/>
      <c r="H24" s="799">
        <v>9.9</v>
      </c>
      <c r="I24" s="799"/>
      <c r="J24" s="799"/>
      <c r="K24" s="799"/>
      <c r="L24" s="799"/>
      <c r="M24" s="799"/>
      <c r="N24" s="799"/>
      <c r="O24" s="866">
        <v>2</v>
      </c>
      <c r="P24" s="800">
        <v>4.8</v>
      </c>
      <c r="Q24" s="866"/>
      <c r="R24" s="800">
        <v>0</v>
      </c>
      <c r="S24" s="866">
        <f>SUM(C24)+G24+K24+O24+Q24</f>
        <v>8</v>
      </c>
      <c r="T24" s="801">
        <f>F24+J24+N24+P24+R24</f>
        <v>14.7</v>
      </c>
    </row>
    <row r="25" spans="1:45" s="443" customFormat="1" ht="20.100000000000001" customHeight="1">
      <c r="A25" s="151"/>
      <c r="B25" s="792" t="s">
        <v>45</v>
      </c>
      <c r="C25" s="868"/>
      <c r="D25" s="794"/>
      <c r="E25" s="793"/>
      <c r="F25" s="794"/>
      <c r="G25" s="868"/>
      <c r="H25" s="794"/>
      <c r="I25" s="794"/>
      <c r="J25" s="794"/>
      <c r="K25" s="794"/>
      <c r="L25" s="794">
        <v>26.2</v>
      </c>
      <c r="M25" s="794"/>
      <c r="N25" s="794"/>
      <c r="O25" s="865"/>
      <c r="P25" s="795"/>
      <c r="Q25" s="865">
        <v>6</v>
      </c>
      <c r="R25" s="795">
        <v>26.211764119999998</v>
      </c>
      <c r="S25" s="865">
        <f t="shared" si="0"/>
        <v>6</v>
      </c>
      <c r="T25" s="796">
        <f t="shared" si="1"/>
        <v>26.211764119999998</v>
      </c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</row>
    <row r="26" spans="1:45" ht="20.100000000000001" customHeight="1">
      <c r="B26" s="797" t="s">
        <v>46</v>
      </c>
      <c r="C26" s="869"/>
      <c r="D26" s="799"/>
      <c r="E26" s="798"/>
      <c r="F26" s="799"/>
      <c r="G26" s="869"/>
      <c r="H26" s="799"/>
      <c r="I26" s="799"/>
      <c r="J26" s="799"/>
      <c r="K26" s="799"/>
      <c r="L26" s="799">
        <v>42</v>
      </c>
      <c r="M26" s="799"/>
      <c r="N26" s="799"/>
      <c r="O26" s="866"/>
      <c r="P26" s="800"/>
      <c r="Q26" s="866">
        <v>8</v>
      </c>
      <c r="R26" s="800">
        <v>42.003997720000001</v>
      </c>
      <c r="S26" s="866">
        <f t="shared" si="0"/>
        <v>8</v>
      </c>
      <c r="T26" s="801">
        <f t="shared" si="1"/>
        <v>42.003997720000001</v>
      </c>
    </row>
    <row r="27" spans="1:45" s="443" customFormat="1" ht="20.100000000000001" customHeight="1">
      <c r="A27" s="151"/>
      <c r="B27" s="792" t="s">
        <v>47</v>
      </c>
      <c r="C27" s="868"/>
      <c r="D27" s="794"/>
      <c r="E27" s="793"/>
      <c r="F27" s="794"/>
      <c r="G27" s="868"/>
      <c r="H27" s="794"/>
      <c r="I27" s="794"/>
      <c r="J27" s="794"/>
      <c r="K27" s="794"/>
      <c r="L27" s="794">
        <v>8.4</v>
      </c>
      <c r="M27" s="794"/>
      <c r="N27" s="794"/>
      <c r="O27" s="865"/>
      <c r="P27" s="795"/>
      <c r="Q27" s="865">
        <v>4</v>
      </c>
      <c r="R27" s="795">
        <v>8.3838893999999993</v>
      </c>
      <c r="S27" s="865">
        <f t="shared" si="0"/>
        <v>4</v>
      </c>
      <c r="T27" s="796">
        <f t="shared" si="1"/>
        <v>8.3838893999999993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</row>
    <row r="28" spans="1:45" ht="20.100000000000001" customHeight="1">
      <c r="B28" s="797" t="s">
        <v>48</v>
      </c>
      <c r="C28" s="869"/>
      <c r="D28" s="799"/>
      <c r="E28" s="798"/>
      <c r="F28" s="799"/>
      <c r="G28" s="869"/>
      <c r="H28" s="799"/>
      <c r="I28" s="799"/>
      <c r="J28" s="799"/>
      <c r="K28" s="799"/>
      <c r="L28" s="799">
        <v>4.3</v>
      </c>
      <c r="M28" s="799"/>
      <c r="N28" s="799"/>
      <c r="O28" s="866"/>
      <c r="P28" s="800"/>
      <c r="Q28" s="866">
        <v>1</v>
      </c>
      <c r="R28" s="800">
        <v>4.3654274500000003</v>
      </c>
      <c r="S28" s="866">
        <f t="shared" si="0"/>
        <v>1</v>
      </c>
      <c r="T28" s="801">
        <f t="shared" si="1"/>
        <v>4.3654274500000003</v>
      </c>
    </row>
    <row r="29" spans="1:45" s="443" customFormat="1" ht="20.100000000000001" hidden="1" customHeight="1">
      <c r="A29" s="151"/>
      <c r="B29" s="792" t="s">
        <v>49</v>
      </c>
      <c r="C29" s="868"/>
      <c r="D29" s="794"/>
      <c r="E29" s="793"/>
      <c r="F29" s="794"/>
      <c r="G29" s="868"/>
      <c r="H29" s="794"/>
      <c r="I29" s="794"/>
      <c r="J29" s="794"/>
      <c r="K29" s="794"/>
      <c r="L29" s="794"/>
      <c r="M29" s="794"/>
      <c r="N29" s="794"/>
      <c r="O29" s="865"/>
      <c r="P29" s="795"/>
      <c r="Q29" s="865"/>
      <c r="R29" s="795">
        <v>0</v>
      </c>
      <c r="S29" s="865"/>
      <c r="T29" s="796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</row>
    <row r="30" spans="1:45" ht="20.100000000000001" customHeight="1">
      <c r="B30" s="797" t="s">
        <v>50</v>
      </c>
      <c r="C30" s="869"/>
      <c r="D30" s="799"/>
      <c r="E30" s="798"/>
      <c r="F30" s="799"/>
      <c r="G30" s="869"/>
      <c r="H30" s="799"/>
      <c r="I30" s="799"/>
      <c r="J30" s="799"/>
      <c r="K30" s="799"/>
      <c r="L30" s="799">
        <v>25.8</v>
      </c>
      <c r="M30" s="799"/>
      <c r="N30" s="799"/>
      <c r="O30" s="866">
        <v>5</v>
      </c>
      <c r="P30" s="800">
        <v>15.8</v>
      </c>
      <c r="Q30" s="866">
        <v>4</v>
      </c>
      <c r="R30" s="800">
        <v>25.780088420000002</v>
      </c>
      <c r="S30" s="866">
        <f t="shared" si="0"/>
        <v>9</v>
      </c>
      <c r="T30" s="801">
        <f t="shared" si="1"/>
        <v>41.580088420000003</v>
      </c>
    </row>
    <row r="31" spans="1:45" s="443" customFormat="1" ht="20.100000000000001" customHeight="1">
      <c r="A31" s="151"/>
      <c r="B31" s="792" t="s">
        <v>51</v>
      </c>
      <c r="C31" s="868"/>
      <c r="D31" s="794"/>
      <c r="E31" s="793"/>
      <c r="F31" s="794"/>
      <c r="G31" s="868"/>
      <c r="H31" s="794"/>
      <c r="I31" s="794"/>
      <c r="J31" s="794"/>
      <c r="K31" s="794"/>
      <c r="L31" s="794">
        <v>104.4</v>
      </c>
      <c r="M31" s="794"/>
      <c r="N31" s="794"/>
      <c r="O31" s="865">
        <v>10</v>
      </c>
      <c r="P31" s="795">
        <v>33.6</v>
      </c>
      <c r="Q31" s="865">
        <v>24</v>
      </c>
      <c r="R31" s="795">
        <v>104.46206352999999</v>
      </c>
      <c r="S31" s="865">
        <f t="shared" si="0"/>
        <v>34</v>
      </c>
      <c r="T31" s="796">
        <f t="shared" si="1"/>
        <v>138.06206352999999</v>
      </c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</row>
    <row r="32" spans="1:45" ht="20.100000000000001" customHeight="1">
      <c r="B32" s="797" t="s">
        <v>52</v>
      </c>
      <c r="C32" s="869"/>
      <c r="D32" s="799"/>
      <c r="E32" s="798"/>
      <c r="F32" s="799"/>
      <c r="G32" s="869"/>
      <c r="H32" s="799"/>
      <c r="I32" s="799"/>
      <c r="J32" s="799"/>
      <c r="K32" s="799"/>
      <c r="L32" s="799"/>
      <c r="M32" s="799"/>
      <c r="N32" s="799"/>
      <c r="O32" s="866"/>
      <c r="P32" s="800"/>
      <c r="Q32" s="866"/>
      <c r="R32" s="800">
        <v>0</v>
      </c>
      <c r="S32" s="866"/>
      <c r="T32" s="801"/>
    </row>
    <row r="33" spans="1:45" s="443" customFormat="1" ht="20.100000000000001" customHeight="1">
      <c r="A33" s="151"/>
      <c r="B33" s="792" t="s">
        <v>53</v>
      </c>
      <c r="C33" s="868"/>
      <c r="D33" s="794"/>
      <c r="E33" s="793"/>
      <c r="F33" s="794"/>
      <c r="G33" s="868"/>
      <c r="H33" s="794"/>
      <c r="I33" s="794"/>
      <c r="J33" s="794"/>
      <c r="K33" s="794"/>
      <c r="L33" s="794">
        <v>13.4</v>
      </c>
      <c r="M33" s="794"/>
      <c r="N33" s="794"/>
      <c r="O33" s="865"/>
      <c r="P33" s="795"/>
      <c r="Q33" s="865">
        <v>5</v>
      </c>
      <c r="R33" s="795">
        <v>13.39454055</v>
      </c>
      <c r="S33" s="865">
        <f t="shared" si="0"/>
        <v>5</v>
      </c>
      <c r="T33" s="796">
        <f t="shared" si="1"/>
        <v>13.39454055</v>
      </c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</row>
    <row r="34" spans="1:45" ht="20.100000000000001" customHeight="1">
      <c r="B34" s="797" t="s">
        <v>54</v>
      </c>
      <c r="C34" s="869"/>
      <c r="D34" s="799"/>
      <c r="E34" s="798"/>
      <c r="F34" s="799"/>
      <c r="G34" s="869"/>
      <c r="H34" s="799"/>
      <c r="I34" s="799"/>
      <c r="J34" s="799"/>
      <c r="K34" s="799"/>
      <c r="L34" s="799">
        <v>27.5</v>
      </c>
      <c r="M34" s="799"/>
      <c r="N34" s="799"/>
      <c r="O34" s="866">
        <v>4</v>
      </c>
      <c r="P34" s="800">
        <v>18.5</v>
      </c>
      <c r="Q34" s="866">
        <v>5</v>
      </c>
      <c r="R34" s="800">
        <v>27.491843660000001</v>
      </c>
      <c r="S34" s="866">
        <f t="shared" si="0"/>
        <v>9</v>
      </c>
      <c r="T34" s="801">
        <f t="shared" si="1"/>
        <v>45.991843660000001</v>
      </c>
      <c r="W34" s="448"/>
    </row>
    <row r="35" spans="1:45" ht="20.100000000000001" customHeight="1">
      <c r="B35" s="792" t="s">
        <v>55</v>
      </c>
      <c r="C35" s="868"/>
      <c r="D35" s="794"/>
      <c r="E35" s="793"/>
      <c r="F35" s="794"/>
      <c r="G35" s="868"/>
      <c r="H35" s="794"/>
      <c r="I35" s="794"/>
      <c r="J35" s="794"/>
      <c r="K35" s="794"/>
      <c r="L35" s="794">
        <v>13.2</v>
      </c>
      <c r="M35" s="794"/>
      <c r="N35" s="794"/>
      <c r="O35" s="865"/>
      <c r="P35" s="795"/>
      <c r="Q35" s="865">
        <v>10</v>
      </c>
      <c r="R35" s="795">
        <v>13.25645246</v>
      </c>
      <c r="S35" s="865">
        <f t="shared" si="0"/>
        <v>10</v>
      </c>
      <c r="T35" s="796">
        <f t="shared" si="1"/>
        <v>13.25645246</v>
      </c>
    </row>
    <row r="36" spans="1:45" ht="20.100000000000001" customHeight="1">
      <c r="B36" s="797" t="s">
        <v>56</v>
      </c>
      <c r="C36" s="869"/>
      <c r="D36" s="799"/>
      <c r="E36" s="798"/>
      <c r="F36" s="799"/>
      <c r="G36" s="869"/>
      <c r="H36" s="799"/>
      <c r="I36" s="799"/>
      <c r="J36" s="799"/>
      <c r="K36" s="799"/>
      <c r="L36" s="799">
        <v>45.4</v>
      </c>
      <c r="M36" s="799"/>
      <c r="N36" s="799"/>
      <c r="O36" s="866">
        <v>8</v>
      </c>
      <c r="P36" s="800">
        <v>30.3</v>
      </c>
      <c r="Q36" s="866">
        <v>10</v>
      </c>
      <c r="R36" s="800">
        <v>45.33650712</v>
      </c>
      <c r="S36" s="866">
        <f t="shared" si="0"/>
        <v>18</v>
      </c>
      <c r="T36" s="801">
        <f t="shared" si="1"/>
        <v>75.636507120000005</v>
      </c>
    </row>
    <row r="37" spans="1:45" ht="20.100000000000001" customHeight="1">
      <c r="B37" s="792" t="s">
        <v>57</v>
      </c>
      <c r="C37" s="868"/>
      <c r="D37" s="794"/>
      <c r="E37" s="793"/>
      <c r="F37" s="794"/>
      <c r="G37" s="868"/>
      <c r="H37" s="794"/>
      <c r="I37" s="794"/>
      <c r="J37" s="794"/>
      <c r="K37" s="794"/>
      <c r="L37" s="794">
        <v>16</v>
      </c>
      <c r="M37" s="794"/>
      <c r="N37" s="794"/>
      <c r="O37" s="865"/>
      <c r="P37" s="795"/>
      <c r="Q37" s="865">
        <v>2</v>
      </c>
      <c r="R37" s="795">
        <v>15.99243478</v>
      </c>
      <c r="S37" s="865">
        <f t="shared" si="0"/>
        <v>2</v>
      </c>
      <c r="T37" s="796">
        <f t="shared" si="1"/>
        <v>15.99243478</v>
      </c>
    </row>
    <row r="38" spans="1:45" ht="20.100000000000001" hidden="1" customHeight="1">
      <c r="B38" s="797" t="s">
        <v>58</v>
      </c>
      <c r="C38" s="869"/>
      <c r="D38" s="799"/>
      <c r="E38" s="798"/>
      <c r="F38" s="799"/>
      <c r="G38" s="869"/>
      <c r="H38" s="799"/>
      <c r="I38" s="799"/>
      <c r="J38" s="799"/>
      <c r="K38" s="799"/>
      <c r="L38" s="799"/>
      <c r="M38" s="799"/>
      <c r="N38" s="799"/>
      <c r="O38" s="866"/>
      <c r="P38" s="800"/>
      <c r="Q38" s="866"/>
      <c r="R38" s="800">
        <v>0</v>
      </c>
      <c r="S38" s="866"/>
      <c r="T38" s="801"/>
    </row>
    <row r="39" spans="1:45" ht="20.100000000000001" customHeight="1">
      <c r="B39" s="870" t="s">
        <v>456</v>
      </c>
      <c r="C39" s="871">
        <f t="shared" ref="C39:T39" si="2">SUM(C7:C37)</f>
        <v>28</v>
      </c>
      <c r="D39" s="872">
        <f t="shared" si="2"/>
        <v>84.7</v>
      </c>
      <c r="E39" s="873">
        <f t="shared" si="2"/>
        <v>14</v>
      </c>
      <c r="F39" s="872">
        <f t="shared" si="2"/>
        <v>84.7</v>
      </c>
      <c r="G39" s="871">
        <f t="shared" si="2"/>
        <v>14</v>
      </c>
      <c r="H39" s="872">
        <f t="shared" si="2"/>
        <v>84.7</v>
      </c>
      <c r="I39" s="872">
        <f t="shared" si="2"/>
        <v>14</v>
      </c>
      <c r="J39" s="872">
        <f t="shared" si="2"/>
        <v>81.7</v>
      </c>
      <c r="K39" s="872">
        <f t="shared" si="2"/>
        <v>0</v>
      </c>
      <c r="L39" s="872">
        <f t="shared" si="2"/>
        <v>919.1</v>
      </c>
      <c r="M39" s="872">
        <f t="shared" si="2"/>
        <v>0</v>
      </c>
      <c r="N39" s="872">
        <f t="shared" si="2"/>
        <v>0</v>
      </c>
      <c r="O39" s="874">
        <f t="shared" si="2"/>
        <v>131</v>
      </c>
      <c r="P39" s="875">
        <f t="shared" si="2"/>
        <v>364.50000000000006</v>
      </c>
      <c r="Q39" s="874">
        <f t="shared" si="2"/>
        <v>212</v>
      </c>
      <c r="R39" s="875">
        <f t="shared" si="2"/>
        <v>907.0743960100001</v>
      </c>
      <c r="S39" s="874">
        <f t="shared" si="2"/>
        <v>387</v>
      </c>
      <c r="T39" s="876">
        <f t="shared" si="2"/>
        <v>1437.97439601</v>
      </c>
    </row>
    <row r="40" spans="1:45" ht="20.100000000000001" customHeight="1">
      <c r="B40" s="802" t="s">
        <v>4</v>
      </c>
      <c r="C40" s="867">
        <f t="shared" ref="C40:T40" si="3">SUM(C39+C5)</f>
        <v>28</v>
      </c>
      <c r="D40" s="803">
        <f t="shared" si="3"/>
        <v>84.7</v>
      </c>
      <c r="E40" s="803">
        <f t="shared" si="3"/>
        <v>14</v>
      </c>
      <c r="F40" s="803">
        <f t="shared" si="3"/>
        <v>84.7</v>
      </c>
      <c r="G40" s="867">
        <f t="shared" si="3"/>
        <v>14</v>
      </c>
      <c r="H40" s="803">
        <f t="shared" si="3"/>
        <v>84.7</v>
      </c>
      <c r="I40" s="803">
        <f t="shared" si="3"/>
        <v>14</v>
      </c>
      <c r="J40" s="803">
        <f t="shared" si="3"/>
        <v>81.7</v>
      </c>
      <c r="K40" s="803">
        <f t="shared" si="3"/>
        <v>2</v>
      </c>
      <c r="L40" s="803">
        <f t="shared" si="3"/>
        <v>920.5</v>
      </c>
      <c r="M40" s="803">
        <f t="shared" si="3"/>
        <v>0</v>
      </c>
      <c r="N40" s="803">
        <f t="shared" si="3"/>
        <v>1.4</v>
      </c>
      <c r="O40" s="867">
        <f t="shared" si="3"/>
        <v>131</v>
      </c>
      <c r="P40" s="803">
        <f t="shared" si="3"/>
        <v>364.50000000000006</v>
      </c>
      <c r="Q40" s="867">
        <f t="shared" si="3"/>
        <v>212</v>
      </c>
      <c r="R40" s="803">
        <f t="shared" si="3"/>
        <v>907.0743960100001</v>
      </c>
      <c r="S40" s="867">
        <f t="shared" si="3"/>
        <v>389</v>
      </c>
      <c r="T40" s="804">
        <f t="shared" si="3"/>
        <v>1439.3743960100001</v>
      </c>
    </row>
    <row r="41" spans="1:45">
      <c r="B41" s="1333" t="s">
        <v>380</v>
      </c>
      <c r="C41" s="1333"/>
      <c r="D41" s="1333"/>
      <c r="E41" s="1333"/>
      <c r="F41" s="1333"/>
      <c r="G41" s="1333"/>
      <c r="H41" s="1333"/>
      <c r="I41" s="1333"/>
      <c r="J41" s="1333"/>
      <c r="K41" s="1333"/>
      <c r="L41" s="1333"/>
      <c r="M41" s="1333"/>
      <c r="N41" s="1333"/>
      <c r="O41" s="1333"/>
      <c r="P41" s="1333"/>
      <c r="Q41" s="1333"/>
      <c r="R41" s="1333"/>
      <c r="S41" s="1333"/>
      <c r="T41" s="1333"/>
    </row>
  </sheetData>
  <sheetProtection algorithmName="SHA-512" hashValue="mGxJRa2+NPk/E0fZosx/FXm6W43TO/6OF5a6tI3/z48W73fNxdOq/yannGzH1erNmRAhXC7XVSk5xfXmCMiHVQ==" saltValue="cjaUjsUG57zWCBqncMhZWQ==" spinCount="100000" sheet="1" objects="1" scenarios="1"/>
  <mergeCells count="10">
    <mergeCell ref="B6:T6"/>
    <mergeCell ref="Q3:R3"/>
    <mergeCell ref="B41:T41"/>
    <mergeCell ref="B2:T2"/>
    <mergeCell ref="B3:B4"/>
    <mergeCell ref="C3:F3"/>
    <mergeCell ref="G3:J3"/>
    <mergeCell ref="K3:N3"/>
    <mergeCell ref="O3:P3"/>
    <mergeCell ref="S3:T3"/>
  </mergeCells>
  <printOptions horizontalCentered="1"/>
  <pageMargins left="0.39370078740157483" right="0.39370078740157483" top="0.59055118110236227" bottom="0.59055118110236227" header="0.39370078740157483" footer="0.39370078740157483"/>
  <pageSetup paperSize="125" scale="75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XFD50"/>
  <sheetViews>
    <sheetView showZeros="0" workbookViewId="0"/>
  </sheetViews>
  <sheetFormatPr baseColWidth="10" defaultRowHeight="12.75"/>
  <cols>
    <col min="1" max="1" width="2.7109375" style="23" customWidth="1"/>
    <col min="2" max="4" width="17.5703125" style="23" customWidth="1"/>
    <col min="5" max="5" width="2.7109375" style="23" customWidth="1"/>
    <col min="6" max="9" width="11.5703125" style="23" bestFit="1" customWidth="1"/>
    <col min="10" max="16384" width="11.42578125" style="23"/>
  </cols>
  <sheetData>
    <row r="1" spans="2:16384" ht="12" customHeight="1" thickBot="1"/>
    <row r="2" spans="2:16384" ht="37.5" customHeight="1" thickBot="1">
      <c r="B2" s="1117" t="s">
        <v>568</v>
      </c>
      <c r="C2" s="1118"/>
      <c r="D2" s="1119"/>
      <c r="E2" s="103"/>
    </row>
    <row r="3" spans="2:16384" ht="16.5" customHeight="1" thickBot="1">
      <c r="B3" s="1338" t="s">
        <v>381</v>
      </c>
      <c r="C3" s="1338" t="s">
        <v>382</v>
      </c>
      <c r="D3" s="1338" t="s">
        <v>383</v>
      </c>
      <c r="E3" s="103"/>
    </row>
    <row r="4" spans="2:16384" ht="15.75" customHeight="1" thickBot="1">
      <c r="B4" s="1338"/>
      <c r="C4" s="1338"/>
      <c r="D4" s="1338"/>
      <c r="E4" s="103"/>
    </row>
    <row r="5" spans="2:16384" s="250" customFormat="1" ht="20.100000000000001" customHeight="1" thickBot="1">
      <c r="B5" s="582">
        <v>2002</v>
      </c>
      <c r="C5" s="583">
        <v>834.7</v>
      </c>
      <c r="D5" s="583">
        <f>C5*2</f>
        <v>1669.4</v>
      </c>
      <c r="E5" s="58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  <c r="XFB5" s="23"/>
      <c r="XFC5" s="23"/>
      <c r="XFD5" s="23"/>
    </row>
    <row r="6" spans="2:16384" ht="20.100000000000001" customHeight="1" thickBot="1">
      <c r="B6" s="585">
        <v>2003</v>
      </c>
      <c r="C6" s="573">
        <v>1432.1</v>
      </c>
      <c r="D6" s="573">
        <f>C6*2</f>
        <v>2864.2</v>
      </c>
      <c r="E6" s="103"/>
    </row>
    <row r="7" spans="2:16384" s="250" customFormat="1" ht="20.100000000000001" customHeight="1" thickBot="1">
      <c r="B7" s="582">
        <v>2004</v>
      </c>
      <c r="C7" s="583">
        <v>1455.3</v>
      </c>
      <c r="D7" s="583">
        <f>C7*2</f>
        <v>2910.6</v>
      </c>
      <c r="E7" s="58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  <c r="XFA7" s="23"/>
      <c r="XFB7" s="23"/>
      <c r="XFC7" s="23"/>
      <c r="XFD7" s="23"/>
    </row>
    <row r="8" spans="2:16384" ht="20.100000000000001" customHeight="1" thickBot="1">
      <c r="B8" s="585">
        <v>2005</v>
      </c>
      <c r="C8" s="573">
        <v>1600.3</v>
      </c>
      <c r="D8" s="573">
        <f>C8*2</f>
        <v>3200.6</v>
      </c>
      <c r="E8" s="103"/>
    </row>
    <row r="9" spans="2:16384" s="250" customFormat="1" ht="20.100000000000001" customHeight="1" thickBot="1">
      <c r="B9" s="582">
        <v>2006</v>
      </c>
      <c r="C9" s="583">
        <v>1495.8</v>
      </c>
      <c r="D9" s="583">
        <f>C9*2</f>
        <v>2991.6</v>
      </c>
      <c r="E9" s="58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  <c r="XEW9" s="23"/>
      <c r="XEX9" s="23"/>
      <c r="XEY9" s="23"/>
      <c r="XEZ9" s="23"/>
      <c r="XFA9" s="23"/>
      <c r="XFB9" s="23"/>
      <c r="XFC9" s="23"/>
      <c r="XFD9" s="23"/>
    </row>
    <row r="10" spans="2:16384" ht="20.100000000000001" customHeight="1" thickBot="1">
      <c r="B10" s="585">
        <v>2007</v>
      </c>
      <c r="C10" s="573">
        <v>1685.1435651799998</v>
      </c>
      <c r="D10" s="573">
        <v>3370.2</v>
      </c>
      <c r="E10" s="103"/>
    </row>
    <row r="11" spans="2:16384" s="250" customFormat="1" ht="20.100000000000001" customHeight="1" thickBot="1">
      <c r="B11" s="582">
        <v>2008</v>
      </c>
      <c r="C11" s="583">
        <v>1941.1</v>
      </c>
      <c r="D11" s="583">
        <v>3882.2</v>
      </c>
      <c r="E11" s="58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  <c r="BNL11" s="23"/>
      <c r="BNM11" s="23"/>
      <c r="BNN11" s="23"/>
      <c r="BNO11" s="23"/>
      <c r="BNP11" s="23"/>
      <c r="BNQ11" s="23"/>
      <c r="BNR11" s="23"/>
      <c r="BNS11" s="23"/>
      <c r="BNT11" s="23"/>
      <c r="BNU11" s="23"/>
      <c r="BNV11" s="23"/>
      <c r="BNW11" s="23"/>
      <c r="BNX11" s="23"/>
      <c r="BNY11" s="23"/>
      <c r="BNZ11" s="23"/>
      <c r="BOA11" s="23"/>
      <c r="BOB11" s="23"/>
      <c r="BOC11" s="23"/>
      <c r="BOD11" s="23"/>
      <c r="BOE11" s="23"/>
      <c r="BOF11" s="23"/>
      <c r="BOG11" s="23"/>
      <c r="BOH11" s="23"/>
      <c r="BOI11" s="23"/>
      <c r="BOJ11" s="23"/>
      <c r="BOK11" s="23"/>
      <c r="BOL11" s="23"/>
      <c r="BOM11" s="23"/>
      <c r="BON11" s="23"/>
      <c r="BOO11" s="23"/>
      <c r="BOP11" s="23"/>
      <c r="BOQ11" s="23"/>
      <c r="BOR11" s="23"/>
      <c r="BOS11" s="23"/>
      <c r="BOT11" s="23"/>
      <c r="BOU11" s="23"/>
      <c r="BOV11" s="23"/>
      <c r="BOW11" s="23"/>
      <c r="BOX11" s="23"/>
      <c r="BOY11" s="23"/>
      <c r="BOZ11" s="23"/>
      <c r="BPA11" s="23"/>
      <c r="BPB11" s="23"/>
      <c r="BPC11" s="23"/>
      <c r="BPD11" s="23"/>
      <c r="BPE11" s="23"/>
      <c r="BPF11" s="23"/>
      <c r="BPG11" s="23"/>
      <c r="BPH11" s="23"/>
      <c r="BPI11" s="23"/>
      <c r="BPJ11" s="23"/>
      <c r="BPK11" s="23"/>
      <c r="BPL11" s="23"/>
      <c r="BPM11" s="23"/>
      <c r="BPN11" s="23"/>
      <c r="BPO11" s="23"/>
      <c r="BPP11" s="23"/>
      <c r="BPQ11" s="23"/>
      <c r="BPR11" s="23"/>
      <c r="BPS11" s="23"/>
      <c r="BPT11" s="23"/>
      <c r="BPU11" s="23"/>
      <c r="BPV11" s="23"/>
      <c r="BPW11" s="23"/>
      <c r="BPX11" s="23"/>
      <c r="BPY11" s="23"/>
      <c r="BPZ11" s="23"/>
      <c r="BQA11" s="23"/>
      <c r="BQB11" s="23"/>
      <c r="BQC11" s="23"/>
      <c r="BQD11" s="23"/>
      <c r="BQE11" s="23"/>
      <c r="BQF11" s="23"/>
      <c r="BQG11" s="23"/>
      <c r="BQH11" s="23"/>
      <c r="BQI11" s="23"/>
      <c r="BQJ11" s="23"/>
      <c r="BQK11" s="23"/>
      <c r="BQL11" s="23"/>
      <c r="BQM11" s="23"/>
      <c r="BQN11" s="23"/>
      <c r="BQO11" s="23"/>
      <c r="BQP11" s="23"/>
      <c r="BQQ11" s="23"/>
      <c r="BQR11" s="23"/>
      <c r="BQS11" s="23"/>
      <c r="BQT11" s="23"/>
      <c r="BQU11" s="23"/>
      <c r="BQV11" s="23"/>
      <c r="BQW11" s="23"/>
      <c r="BQX11" s="23"/>
      <c r="BQY11" s="23"/>
      <c r="BQZ11" s="23"/>
      <c r="BRA11" s="23"/>
      <c r="BRB11" s="23"/>
      <c r="BRC11" s="23"/>
      <c r="BRD11" s="23"/>
      <c r="BRE11" s="23"/>
      <c r="BRF11" s="23"/>
      <c r="BRG11" s="23"/>
      <c r="BRH11" s="23"/>
      <c r="BRI11" s="23"/>
      <c r="BRJ11" s="23"/>
      <c r="BRK11" s="23"/>
      <c r="BRL11" s="23"/>
      <c r="BRM11" s="23"/>
      <c r="BRN11" s="23"/>
      <c r="BRO11" s="23"/>
      <c r="BRP11" s="23"/>
      <c r="BRQ11" s="23"/>
      <c r="BRR11" s="23"/>
      <c r="BRS11" s="23"/>
      <c r="BRT11" s="23"/>
      <c r="BRU11" s="23"/>
      <c r="BRV11" s="23"/>
      <c r="BRW11" s="23"/>
      <c r="BRX11" s="23"/>
      <c r="BRY11" s="23"/>
      <c r="BRZ11" s="23"/>
      <c r="BSA11" s="23"/>
      <c r="BSB11" s="23"/>
      <c r="BSC11" s="23"/>
      <c r="BSD11" s="23"/>
      <c r="BSE11" s="23"/>
      <c r="BSF11" s="23"/>
      <c r="BSG11" s="23"/>
      <c r="BSH11" s="23"/>
      <c r="BSI11" s="23"/>
      <c r="BSJ11" s="23"/>
      <c r="BSK11" s="23"/>
      <c r="BSL11" s="23"/>
      <c r="BSM11" s="23"/>
      <c r="BSN11" s="23"/>
      <c r="BSO11" s="23"/>
      <c r="BSP11" s="23"/>
      <c r="BSQ11" s="23"/>
      <c r="BSR11" s="23"/>
      <c r="BSS11" s="23"/>
      <c r="BST11" s="23"/>
      <c r="BSU11" s="23"/>
      <c r="BSV11" s="23"/>
      <c r="BSW11" s="23"/>
      <c r="BSX11" s="23"/>
      <c r="BSY11" s="23"/>
      <c r="BSZ11" s="23"/>
      <c r="BTA11" s="23"/>
      <c r="BTB11" s="23"/>
      <c r="BTC11" s="23"/>
      <c r="BTD11" s="23"/>
      <c r="BTE11" s="23"/>
      <c r="BTF11" s="23"/>
      <c r="BTG11" s="23"/>
      <c r="BTH11" s="23"/>
      <c r="BTI11" s="23"/>
      <c r="BTJ11" s="23"/>
      <c r="BTK11" s="23"/>
      <c r="BTL11" s="23"/>
      <c r="BTM11" s="23"/>
      <c r="BTN11" s="23"/>
      <c r="BTO11" s="23"/>
      <c r="BTP11" s="23"/>
      <c r="BTQ11" s="23"/>
      <c r="BTR11" s="23"/>
      <c r="BTS11" s="23"/>
      <c r="BTT11" s="23"/>
      <c r="BTU11" s="23"/>
      <c r="BTV11" s="23"/>
      <c r="BTW11" s="23"/>
      <c r="BTX11" s="23"/>
      <c r="BTY11" s="23"/>
      <c r="BTZ11" s="23"/>
      <c r="BUA11" s="23"/>
      <c r="BUB11" s="23"/>
      <c r="BUC11" s="23"/>
      <c r="BUD11" s="23"/>
      <c r="BUE11" s="23"/>
      <c r="BUF11" s="23"/>
      <c r="BUG11" s="23"/>
      <c r="BUH11" s="23"/>
      <c r="BUI11" s="23"/>
      <c r="BUJ11" s="23"/>
      <c r="BUK11" s="23"/>
      <c r="BUL11" s="23"/>
      <c r="BUM11" s="23"/>
      <c r="BUN11" s="23"/>
      <c r="BUO11" s="23"/>
      <c r="BUP11" s="23"/>
      <c r="BUQ11" s="23"/>
      <c r="BUR11" s="23"/>
      <c r="BUS11" s="23"/>
      <c r="BUT11" s="23"/>
      <c r="BUU11" s="23"/>
      <c r="BUV11" s="23"/>
      <c r="BUW11" s="23"/>
      <c r="BUX11" s="23"/>
      <c r="BUY11" s="23"/>
      <c r="BUZ11" s="23"/>
      <c r="BVA11" s="23"/>
      <c r="BVB11" s="23"/>
      <c r="BVC11" s="23"/>
      <c r="BVD11" s="23"/>
      <c r="BVE11" s="23"/>
      <c r="BVF11" s="23"/>
      <c r="BVG11" s="23"/>
      <c r="BVH11" s="23"/>
      <c r="BVI11" s="23"/>
      <c r="BVJ11" s="23"/>
      <c r="BVK11" s="23"/>
      <c r="BVL11" s="23"/>
      <c r="BVM11" s="23"/>
      <c r="BVN11" s="23"/>
      <c r="BVO11" s="23"/>
      <c r="BVP11" s="23"/>
      <c r="BVQ11" s="23"/>
      <c r="BVR11" s="23"/>
      <c r="BVS11" s="23"/>
      <c r="BVT11" s="23"/>
      <c r="BVU11" s="23"/>
      <c r="BVV11" s="23"/>
      <c r="BVW11" s="23"/>
      <c r="BVX11" s="23"/>
      <c r="BVY11" s="23"/>
      <c r="BVZ11" s="23"/>
      <c r="BWA11" s="23"/>
      <c r="BWB11" s="23"/>
      <c r="BWC11" s="23"/>
      <c r="BWD11" s="23"/>
      <c r="BWE11" s="23"/>
      <c r="BWF11" s="23"/>
      <c r="BWG11" s="23"/>
      <c r="BWH11" s="23"/>
      <c r="BWI11" s="23"/>
      <c r="BWJ11" s="23"/>
      <c r="BWK11" s="23"/>
      <c r="BWL11" s="23"/>
      <c r="BWM11" s="23"/>
      <c r="BWN11" s="23"/>
      <c r="BWO11" s="23"/>
      <c r="BWP11" s="23"/>
      <c r="BWQ11" s="23"/>
      <c r="BWR11" s="23"/>
      <c r="BWS11" s="23"/>
      <c r="BWT11" s="23"/>
      <c r="BWU11" s="23"/>
      <c r="BWV11" s="23"/>
      <c r="BWW11" s="23"/>
      <c r="BWX11" s="23"/>
      <c r="BWY11" s="23"/>
      <c r="BWZ11" s="23"/>
      <c r="BXA11" s="23"/>
      <c r="BXB11" s="23"/>
      <c r="BXC11" s="23"/>
      <c r="BXD11" s="23"/>
      <c r="BXE11" s="23"/>
      <c r="BXF11" s="23"/>
      <c r="BXG11" s="23"/>
      <c r="BXH11" s="23"/>
      <c r="BXI11" s="23"/>
      <c r="BXJ11" s="23"/>
      <c r="BXK11" s="23"/>
      <c r="BXL11" s="23"/>
      <c r="BXM11" s="23"/>
      <c r="BXN11" s="23"/>
      <c r="BXO11" s="23"/>
      <c r="BXP11" s="23"/>
      <c r="BXQ11" s="23"/>
      <c r="BXR11" s="23"/>
      <c r="BXS11" s="23"/>
      <c r="BXT11" s="23"/>
      <c r="BXU11" s="23"/>
      <c r="BXV11" s="23"/>
      <c r="BXW11" s="23"/>
      <c r="BXX11" s="23"/>
      <c r="BXY11" s="23"/>
      <c r="BXZ11" s="23"/>
      <c r="BYA11" s="23"/>
      <c r="BYB11" s="23"/>
      <c r="BYC11" s="23"/>
      <c r="BYD11" s="23"/>
      <c r="BYE11" s="23"/>
      <c r="BYF11" s="23"/>
      <c r="BYG11" s="23"/>
      <c r="BYH11" s="23"/>
      <c r="BYI11" s="23"/>
      <c r="BYJ11" s="23"/>
      <c r="BYK11" s="23"/>
      <c r="BYL11" s="23"/>
      <c r="BYM11" s="23"/>
      <c r="BYN11" s="23"/>
      <c r="BYO11" s="23"/>
      <c r="BYP11" s="23"/>
      <c r="BYQ11" s="23"/>
      <c r="BYR11" s="23"/>
      <c r="BYS11" s="23"/>
      <c r="BYT11" s="23"/>
      <c r="BYU11" s="23"/>
      <c r="BYV11" s="23"/>
      <c r="BYW11" s="23"/>
      <c r="BYX11" s="23"/>
      <c r="BYY11" s="23"/>
      <c r="BYZ11" s="23"/>
      <c r="BZA11" s="23"/>
      <c r="BZB11" s="23"/>
      <c r="BZC11" s="23"/>
      <c r="BZD11" s="23"/>
      <c r="BZE11" s="23"/>
      <c r="BZF11" s="23"/>
      <c r="BZG11" s="23"/>
      <c r="BZH11" s="23"/>
      <c r="BZI11" s="23"/>
      <c r="BZJ11" s="23"/>
      <c r="BZK11" s="23"/>
      <c r="BZL11" s="23"/>
      <c r="BZM11" s="23"/>
      <c r="BZN11" s="23"/>
      <c r="BZO11" s="23"/>
      <c r="BZP11" s="23"/>
      <c r="BZQ11" s="23"/>
      <c r="BZR11" s="23"/>
      <c r="BZS11" s="23"/>
      <c r="BZT11" s="23"/>
      <c r="BZU11" s="23"/>
      <c r="BZV11" s="23"/>
      <c r="BZW11" s="23"/>
      <c r="BZX11" s="23"/>
      <c r="BZY11" s="23"/>
      <c r="BZZ11" s="23"/>
      <c r="CAA11" s="23"/>
      <c r="CAB11" s="23"/>
      <c r="CAC11" s="23"/>
      <c r="CAD11" s="23"/>
      <c r="CAE11" s="23"/>
      <c r="CAF11" s="23"/>
      <c r="CAG11" s="23"/>
      <c r="CAH11" s="23"/>
      <c r="CAI11" s="23"/>
      <c r="CAJ11" s="23"/>
      <c r="CAK11" s="23"/>
      <c r="CAL11" s="23"/>
      <c r="CAM11" s="23"/>
      <c r="CAN11" s="23"/>
      <c r="CAO11" s="23"/>
      <c r="CAP11" s="23"/>
      <c r="CAQ11" s="23"/>
      <c r="CAR11" s="23"/>
      <c r="CAS11" s="23"/>
      <c r="CAT11" s="23"/>
      <c r="CAU11" s="23"/>
      <c r="CAV11" s="23"/>
      <c r="CAW11" s="23"/>
      <c r="CAX11" s="23"/>
      <c r="CAY11" s="23"/>
      <c r="CAZ11" s="23"/>
      <c r="CBA11" s="23"/>
      <c r="CBB11" s="23"/>
      <c r="CBC11" s="23"/>
      <c r="CBD11" s="23"/>
      <c r="CBE11" s="23"/>
      <c r="CBF11" s="23"/>
      <c r="CBG11" s="23"/>
      <c r="CBH11" s="23"/>
      <c r="CBI11" s="23"/>
      <c r="CBJ11" s="23"/>
      <c r="CBK11" s="23"/>
      <c r="CBL11" s="23"/>
      <c r="CBM11" s="23"/>
      <c r="CBN11" s="23"/>
      <c r="CBO11" s="23"/>
      <c r="CBP11" s="23"/>
      <c r="CBQ11" s="23"/>
      <c r="CBR11" s="23"/>
      <c r="CBS11" s="23"/>
      <c r="CBT11" s="23"/>
      <c r="CBU11" s="23"/>
      <c r="CBV11" s="23"/>
      <c r="CBW11" s="23"/>
      <c r="CBX11" s="23"/>
      <c r="CBY11" s="23"/>
      <c r="CBZ11" s="23"/>
      <c r="CCA11" s="23"/>
      <c r="CCB11" s="23"/>
      <c r="CCC11" s="23"/>
      <c r="CCD11" s="23"/>
      <c r="CCE11" s="23"/>
      <c r="CCF11" s="23"/>
      <c r="CCG11" s="23"/>
      <c r="CCH11" s="23"/>
      <c r="CCI11" s="23"/>
      <c r="CCJ11" s="23"/>
      <c r="CCK11" s="23"/>
      <c r="CCL11" s="23"/>
      <c r="CCM11" s="23"/>
      <c r="CCN11" s="23"/>
      <c r="CCO11" s="23"/>
      <c r="CCP11" s="23"/>
      <c r="CCQ11" s="23"/>
      <c r="CCR11" s="23"/>
      <c r="CCS11" s="23"/>
      <c r="CCT11" s="23"/>
      <c r="CCU11" s="23"/>
      <c r="CCV11" s="23"/>
      <c r="CCW11" s="23"/>
      <c r="CCX11" s="23"/>
      <c r="CCY11" s="23"/>
      <c r="CCZ11" s="23"/>
      <c r="CDA11" s="23"/>
      <c r="CDB11" s="23"/>
      <c r="CDC11" s="23"/>
      <c r="CDD11" s="23"/>
      <c r="CDE11" s="23"/>
      <c r="CDF11" s="23"/>
      <c r="CDG11" s="23"/>
      <c r="CDH11" s="23"/>
      <c r="CDI11" s="23"/>
      <c r="CDJ11" s="23"/>
      <c r="CDK11" s="23"/>
      <c r="CDL11" s="23"/>
      <c r="CDM11" s="23"/>
      <c r="CDN11" s="23"/>
      <c r="CDO11" s="23"/>
      <c r="CDP11" s="23"/>
      <c r="CDQ11" s="23"/>
      <c r="CDR11" s="23"/>
      <c r="CDS11" s="23"/>
      <c r="CDT11" s="23"/>
      <c r="CDU11" s="23"/>
      <c r="CDV11" s="23"/>
      <c r="CDW11" s="23"/>
      <c r="CDX11" s="23"/>
      <c r="CDY11" s="23"/>
      <c r="CDZ11" s="23"/>
      <c r="CEA11" s="23"/>
      <c r="CEB11" s="23"/>
      <c r="CEC11" s="23"/>
      <c r="CED11" s="23"/>
      <c r="CEE11" s="23"/>
      <c r="CEF11" s="23"/>
      <c r="CEG11" s="23"/>
      <c r="CEH11" s="23"/>
      <c r="CEI11" s="23"/>
      <c r="CEJ11" s="23"/>
      <c r="CEK11" s="23"/>
      <c r="CEL11" s="23"/>
      <c r="CEM11" s="23"/>
      <c r="CEN11" s="23"/>
      <c r="CEO11" s="23"/>
      <c r="CEP11" s="23"/>
      <c r="CEQ11" s="23"/>
      <c r="CER11" s="23"/>
      <c r="CES11" s="23"/>
      <c r="CET11" s="23"/>
      <c r="CEU11" s="23"/>
      <c r="CEV11" s="23"/>
      <c r="CEW11" s="23"/>
      <c r="CEX11" s="23"/>
      <c r="CEY11" s="23"/>
      <c r="CEZ11" s="23"/>
      <c r="CFA11" s="23"/>
      <c r="CFB11" s="23"/>
      <c r="CFC11" s="23"/>
      <c r="CFD11" s="23"/>
      <c r="CFE11" s="23"/>
      <c r="CFF11" s="23"/>
      <c r="CFG11" s="23"/>
      <c r="CFH11" s="23"/>
      <c r="CFI11" s="23"/>
      <c r="CFJ11" s="23"/>
      <c r="CFK11" s="23"/>
      <c r="CFL11" s="23"/>
      <c r="CFM11" s="23"/>
      <c r="CFN11" s="23"/>
      <c r="CFO11" s="23"/>
      <c r="CFP11" s="23"/>
      <c r="CFQ11" s="23"/>
      <c r="CFR11" s="23"/>
      <c r="CFS11" s="23"/>
      <c r="CFT11" s="23"/>
      <c r="CFU11" s="23"/>
      <c r="CFV11" s="23"/>
      <c r="CFW11" s="23"/>
      <c r="CFX11" s="23"/>
      <c r="CFY11" s="23"/>
      <c r="CFZ11" s="23"/>
      <c r="CGA11" s="23"/>
      <c r="CGB11" s="23"/>
      <c r="CGC11" s="23"/>
      <c r="CGD11" s="23"/>
      <c r="CGE11" s="23"/>
      <c r="CGF11" s="23"/>
      <c r="CGG11" s="23"/>
      <c r="CGH11" s="23"/>
      <c r="CGI11" s="23"/>
      <c r="CGJ11" s="23"/>
      <c r="CGK11" s="23"/>
      <c r="CGL11" s="23"/>
      <c r="CGM11" s="23"/>
      <c r="CGN11" s="23"/>
      <c r="CGO11" s="23"/>
      <c r="CGP11" s="23"/>
      <c r="CGQ11" s="23"/>
      <c r="CGR11" s="23"/>
      <c r="CGS11" s="23"/>
      <c r="CGT11" s="23"/>
      <c r="CGU11" s="23"/>
      <c r="CGV11" s="23"/>
      <c r="CGW11" s="23"/>
      <c r="CGX11" s="23"/>
      <c r="CGY11" s="23"/>
      <c r="CGZ11" s="23"/>
      <c r="CHA11" s="23"/>
      <c r="CHB11" s="23"/>
      <c r="CHC11" s="23"/>
      <c r="CHD11" s="23"/>
      <c r="CHE11" s="23"/>
      <c r="CHF11" s="23"/>
      <c r="CHG11" s="23"/>
      <c r="CHH11" s="23"/>
      <c r="CHI11" s="23"/>
      <c r="CHJ11" s="23"/>
      <c r="CHK11" s="23"/>
      <c r="CHL11" s="23"/>
      <c r="CHM11" s="23"/>
      <c r="CHN11" s="23"/>
      <c r="CHO11" s="23"/>
      <c r="CHP11" s="23"/>
      <c r="CHQ11" s="23"/>
      <c r="CHR11" s="23"/>
      <c r="CHS11" s="23"/>
      <c r="CHT11" s="23"/>
      <c r="CHU11" s="23"/>
      <c r="CHV11" s="23"/>
      <c r="CHW11" s="23"/>
      <c r="CHX11" s="23"/>
      <c r="CHY11" s="23"/>
      <c r="CHZ11" s="23"/>
      <c r="CIA11" s="23"/>
      <c r="CIB11" s="23"/>
      <c r="CIC11" s="23"/>
      <c r="CID11" s="23"/>
      <c r="CIE11" s="23"/>
      <c r="CIF11" s="23"/>
      <c r="CIG11" s="23"/>
      <c r="CIH11" s="23"/>
      <c r="CII11" s="23"/>
      <c r="CIJ11" s="23"/>
      <c r="CIK11" s="23"/>
      <c r="CIL11" s="23"/>
      <c r="CIM11" s="23"/>
      <c r="CIN11" s="23"/>
      <c r="CIO11" s="23"/>
      <c r="CIP11" s="23"/>
      <c r="CIQ11" s="23"/>
      <c r="CIR11" s="23"/>
      <c r="CIS11" s="23"/>
      <c r="CIT11" s="23"/>
      <c r="CIU11" s="23"/>
      <c r="CIV11" s="23"/>
      <c r="CIW11" s="23"/>
      <c r="CIX11" s="23"/>
      <c r="CIY11" s="23"/>
      <c r="CIZ11" s="23"/>
      <c r="CJA11" s="23"/>
      <c r="CJB11" s="23"/>
      <c r="CJC11" s="23"/>
      <c r="CJD11" s="23"/>
      <c r="CJE11" s="23"/>
      <c r="CJF11" s="23"/>
      <c r="CJG11" s="23"/>
      <c r="CJH11" s="23"/>
      <c r="CJI11" s="23"/>
      <c r="CJJ11" s="23"/>
      <c r="CJK11" s="23"/>
      <c r="CJL11" s="23"/>
      <c r="CJM11" s="23"/>
      <c r="CJN11" s="23"/>
      <c r="CJO11" s="23"/>
      <c r="CJP11" s="23"/>
      <c r="CJQ11" s="23"/>
      <c r="CJR11" s="23"/>
      <c r="CJS11" s="23"/>
      <c r="CJT11" s="23"/>
      <c r="CJU11" s="23"/>
      <c r="CJV11" s="23"/>
      <c r="CJW11" s="23"/>
      <c r="CJX11" s="23"/>
      <c r="CJY11" s="23"/>
      <c r="CJZ11" s="23"/>
      <c r="CKA11" s="23"/>
      <c r="CKB11" s="23"/>
      <c r="CKC11" s="23"/>
      <c r="CKD11" s="23"/>
      <c r="CKE11" s="23"/>
      <c r="CKF11" s="23"/>
      <c r="CKG11" s="23"/>
      <c r="CKH11" s="23"/>
      <c r="CKI11" s="23"/>
      <c r="CKJ11" s="23"/>
      <c r="CKK11" s="23"/>
      <c r="CKL11" s="23"/>
      <c r="CKM11" s="23"/>
      <c r="CKN11" s="23"/>
      <c r="CKO11" s="23"/>
      <c r="CKP11" s="23"/>
      <c r="CKQ11" s="23"/>
      <c r="CKR11" s="23"/>
      <c r="CKS11" s="23"/>
      <c r="CKT11" s="23"/>
      <c r="CKU11" s="23"/>
      <c r="CKV11" s="23"/>
      <c r="CKW11" s="23"/>
      <c r="CKX11" s="23"/>
      <c r="CKY11" s="23"/>
      <c r="CKZ11" s="23"/>
      <c r="CLA11" s="23"/>
      <c r="CLB11" s="23"/>
      <c r="CLC11" s="23"/>
      <c r="CLD11" s="23"/>
      <c r="CLE11" s="23"/>
      <c r="CLF11" s="23"/>
      <c r="CLG11" s="23"/>
      <c r="CLH11" s="23"/>
      <c r="CLI11" s="23"/>
      <c r="CLJ11" s="23"/>
      <c r="CLK11" s="23"/>
      <c r="CLL11" s="23"/>
      <c r="CLM11" s="23"/>
      <c r="CLN11" s="23"/>
      <c r="CLO11" s="23"/>
      <c r="CLP11" s="23"/>
      <c r="CLQ11" s="23"/>
      <c r="CLR11" s="23"/>
      <c r="CLS11" s="23"/>
      <c r="CLT11" s="23"/>
      <c r="CLU11" s="23"/>
      <c r="CLV11" s="23"/>
      <c r="CLW11" s="23"/>
      <c r="CLX11" s="23"/>
      <c r="CLY11" s="23"/>
      <c r="CLZ11" s="23"/>
      <c r="CMA11" s="23"/>
      <c r="CMB11" s="23"/>
      <c r="CMC11" s="23"/>
      <c r="CMD11" s="23"/>
      <c r="CME11" s="23"/>
      <c r="CMF11" s="23"/>
      <c r="CMG11" s="23"/>
      <c r="CMH11" s="23"/>
      <c r="CMI11" s="23"/>
      <c r="CMJ11" s="23"/>
      <c r="CMK11" s="23"/>
      <c r="CML11" s="23"/>
      <c r="CMM11" s="23"/>
      <c r="CMN11" s="23"/>
      <c r="CMO11" s="23"/>
      <c r="CMP11" s="23"/>
      <c r="CMQ11" s="23"/>
      <c r="CMR11" s="23"/>
      <c r="CMS11" s="23"/>
      <c r="CMT11" s="23"/>
      <c r="CMU11" s="23"/>
      <c r="CMV11" s="23"/>
      <c r="CMW11" s="23"/>
      <c r="CMX11" s="23"/>
      <c r="CMY11" s="23"/>
      <c r="CMZ11" s="23"/>
      <c r="CNA11" s="23"/>
      <c r="CNB11" s="23"/>
      <c r="CNC11" s="23"/>
      <c r="CND11" s="23"/>
      <c r="CNE11" s="23"/>
      <c r="CNF11" s="23"/>
      <c r="CNG11" s="23"/>
      <c r="CNH11" s="23"/>
      <c r="CNI11" s="23"/>
      <c r="CNJ11" s="23"/>
      <c r="CNK11" s="23"/>
      <c r="CNL11" s="23"/>
      <c r="CNM11" s="23"/>
      <c r="CNN11" s="23"/>
      <c r="CNO11" s="23"/>
      <c r="CNP11" s="23"/>
      <c r="CNQ11" s="23"/>
      <c r="CNR11" s="23"/>
      <c r="CNS11" s="23"/>
      <c r="CNT11" s="23"/>
      <c r="CNU11" s="23"/>
      <c r="CNV11" s="23"/>
      <c r="CNW11" s="23"/>
      <c r="CNX11" s="23"/>
      <c r="CNY11" s="23"/>
      <c r="CNZ11" s="23"/>
      <c r="COA11" s="23"/>
      <c r="COB11" s="23"/>
      <c r="COC11" s="23"/>
      <c r="COD11" s="23"/>
      <c r="COE11" s="23"/>
      <c r="COF11" s="23"/>
      <c r="COG11" s="23"/>
      <c r="COH11" s="23"/>
      <c r="COI11" s="23"/>
      <c r="COJ11" s="23"/>
      <c r="COK11" s="23"/>
      <c r="COL11" s="23"/>
      <c r="COM11" s="23"/>
      <c r="CON11" s="23"/>
      <c r="COO11" s="23"/>
      <c r="COP11" s="23"/>
      <c r="COQ11" s="23"/>
      <c r="COR11" s="23"/>
      <c r="COS11" s="23"/>
      <c r="COT11" s="23"/>
      <c r="COU11" s="23"/>
      <c r="COV11" s="23"/>
      <c r="COW11" s="23"/>
      <c r="COX11" s="23"/>
      <c r="COY11" s="23"/>
      <c r="COZ11" s="23"/>
      <c r="CPA11" s="23"/>
      <c r="CPB11" s="23"/>
      <c r="CPC11" s="23"/>
      <c r="CPD11" s="23"/>
      <c r="CPE11" s="23"/>
      <c r="CPF11" s="23"/>
      <c r="CPG11" s="23"/>
      <c r="CPH11" s="23"/>
      <c r="CPI11" s="23"/>
      <c r="CPJ11" s="23"/>
      <c r="CPK11" s="23"/>
      <c r="CPL11" s="23"/>
      <c r="CPM11" s="23"/>
      <c r="CPN11" s="23"/>
      <c r="CPO11" s="23"/>
      <c r="CPP11" s="23"/>
      <c r="CPQ11" s="23"/>
      <c r="CPR11" s="23"/>
      <c r="CPS11" s="23"/>
      <c r="CPT11" s="23"/>
      <c r="CPU11" s="23"/>
      <c r="CPV11" s="23"/>
      <c r="CPW11" s="23"/>
      <c r="CPX11" s="23"/>
      <c r="CPY11" s="23"/>
      <c r="CPZ11" s="23"/>
      <c r="CQA11" s="23"/>
      <c r="CQB11" s="23"/>
      <c r="CQC11" s="23"/>
      <c r="CQD11" s="23"/>
      <c r="CQE11" s="23"/>
      <c r="CQF11" s="23"/>
      <c r="CQG11" s="23"/>
      <c r="CQH11" s="23"/>
      <c r="CQI11" s="23"/>
      <c r="CQJ11" s="23"/>
      <c r="CQK11" s="23"/>
      <c r="CQL11" s="23"/>
      <c r="CQM11" s="23"/>
      <c r="CQN11" s="23"/>
      <c r="CQO11" s="23"/>
      <c r="CQP11" s="23"/>
      <c r="CQQ11" s="23"/>
      <c r="CQR11" s="23"/>
      <c r="CQS11" s="23"/>
      <c r="CQT11" s="23"/>
      <c r="CQU11" s="23"/>
      <c r="CQV11" s="23"/>
      <c r="CQW11" s="23"/>
      <c r="CQX11" s="23"/>
      <c r="CQY11" s="23"/>
      <c r="CQZ11" s="23"/>
      <c r="CRA11" s="23"/>
      <c r="CRB11" s="23"/>
      <c r="CRC11" s="23"/>
      <c r="CRD11" s="23"/>
      <c r="CRE11" s="23"/>
      <c r="CRF11" s="23"/>
      <c r="CRG11" s="23"/>
      <c r="CRH11" s="23"/>
      <c r="CRI11" s="23"/>
      <c r="CRJ11" s="23"/>
      <c r="CRK11" s="23"/>
      <c r="CRL11" s="23"/>
      <c r="CRM11" s="23"/>
      <c r="CRN11" s="23"/>
      <c r="CRO11" s="23"/>
      <c r="CRP11" s="23"/>
      <c r="CRQ11" s="23"/>
      <c r="CRR11" s="23"/>
      <c r="CRS11" s="23"/>
      <c r="CRT11" s="23"/>
      <c r="CRU11" s="23"/>
      <c r="CRV11" s="23"/>
      <c r="CRW11" s="23"/>
      <c r="CRX11" s="23"/>
      <c r="CRY11" s="23"/>
      <c r="CRZ11" s="23"/>
      <c r="CSA11" s="23"/>
      <c r="CSB11" s="23"/>
      <c r="CSC11" s="23"/>
      <c r="CSD11" s="23"/>
      <c r="CSE11" s="23"/>
      <c r="CSF11" s="23"/>
      <c r="CSG11" s="23"/>
      <c r="CSH11" s="23"/>
      <c r="CSI11" s="23"/>
      <c r="CSJ11" s="23"/>
      <c r="CSK11" s="23"/>
      <c r="CSL11" s="23"/>
      <c r="CSM11" s="23"/>
      <c r="CSN11" s="23"/>
      <c r="CSO11" s="23"/>
      <c r="CSP11" s="23"/>
      <c r="CSQ11" s="23"/>
      <c r="CSR11" s="23"/>
      <c r="CSS11" s="23"/>
      <c r="CST11" s="23"/>
      <c r="CSU11" s="23"/>
      <c r="CSV11" s="23"/>
      <c r="CSW11" s="23"/>
      <c r="CSX11" s="23"/>
      <c r="CSY11" s="23"/>
      <c r="CSZ11" s="23"/>
      <c r="CTA11" s="23"/>
      <c r="CTB11" s="23"/>
      <c r="CTC11" s="23"/>
      <c r="CTD11" s="23"/>
      <c r="CTE11" s="23"/>
      <c r="CTF11" s="23"/>
      <c r="CTG11" s="23"/>
      <c r="CTH11" s="23"/>
      <c r="CTI11" s="23"/>
      <c r="CTJ11" s="23"/>
      <c r="CTK11" s="23"/>
      <c r="CTL11" s="23"/>
      <c r="CTM11" s="23"/>
      <c r="CTN11" s="23"/>
      <c r="CTO11" s="23"/>
      <c r="CTP11" s="23"/>
      <c r="CTQ11" s="23"/>
      <c r="CTR11" s="23"/>
      <c r="CTS11" s="23"/>
      <c r="CTT11" s="23"/>
      <c r="CTU11" s="23"/>
      <c r="CTV11" s="23"/>
      <c r="CTW11" s="23"/>
      <c r="CTX11" s="23"/>
      <c r="CTY11" s="23"/>
      <c r="CTZ11" s="23"/>
      <c r="CUA11" s="23"/>
      <c r="CUB11" s="23"/>
      <c r="CUC11" s="23"/>
      <c r="CUD11" s="23"/>
      <c r="CUE11" s="23"/>
      <c r="CUF11" s="23"/>
      <c r="CUG11" s="23"/>
      <c r="CUH11" s="23"/>
      <c r="CUI11" s="23"/>
      <c r="CUJ11" s="23"/>
      <c r="CUK11" s="23"/>
      <c r="CUL11" s="23"/>
      <c r="CUM11" s="23"/>
      <c r="CUN11" s="23"/>
      <c r="CUO11" s="23"/>
      <c r="CUP11" s="23"/>
      <c r="CUQ11" s="23"/>
      <c r="CUR11" s="23"/>
      <c r="CUS11" s="23"/>
      <c r="CUT11" s="23"/>
      <c r="CUU11" s="23"/>
      <c r="CUV11" s="23"/>
      <c r="CUW11" s="23"/>
      <c r="CUX11" s="23"/>
      <c r="CUY11" s="23"/>
      <c r="CUZ11" s="23"/>
      <c r="CVA11" s="23"/>
      <c r="CVB11" s="23"/>
      <c r="CVC11" s="23"/>
      <c r="CVD11" s="23"/>
      <c r="CVE11" s="23"/>
      <c r="CVF11" s="23"/>
      <c r="CVG11" s="23"/>
      <c r="CVH11" s="23"/>
      <c r="CVI11" s="23"/>
      <c r="CVJ11" s="23"/>
      <c r="CVK11" s="23"/>
      <c r="CVL11" s="23"/>
      <c r="CVM11" s="23"/>
      <c r="CVN11" s="23"/>
      <c r="CVO11" s="23"/>
      <c r="CVP11" s="23"/>
      <c r="CVQ11" s="23"/>
      <c r="CVR11" s="23"/>
      <c r="CVS11" s="23"/>
      <c r="CVT11" s="23"/>
      <c r="CVU11" s="23"/>
      <c r="CVV11" s="23"/>
      <c r="CVW11" s="23"/>
      <c r="CVX11" s="23"/>
      <c r="CVY11" s="23"/>
      <c r="CVZ11" s="23"/>
      <c r="CWA11" s="23"/>
      <c r="CWB11" s="23"/>
      <c r="CWC11" s="23"/>
      <c r="CWD11" s="23"/>
      <c r="CWE11" s="23"/>
      <c r="CWF11" s="23"/>
      <c r="CWG11" s="23"/>
      <c r="CWH11" s="23"/>
      <c r="CWI11" s="23"/>
      <c r="CWJ11" s="23"/>
      <c r="CWK11" s="23"/>
      <c r="CWL11" s="23"/>
      <c r="CWM11" s="23"/>
      <c r="CWN11" s="23"/>
      <c r="CWO11" s="23"/>
      <c r="CWP11" s="23"/>
      <c r="CWQ11" s="23"/>
      <c r="CWR11" s="23"/>
      <c r="CWS11" s="23"/>
      <c r="CWT11" s="23"/>
      <c r="CWU11" s="23"/>
      <c r="CWV11" s="23"/>
      <c r="CWW11" s="23"/>
      <c r="CWX11" s="23"/>
      <c r="CWY11" s="23"/>
      <c r="CWZ11" s="23"/>
      <c r="CXA11" s="23"/>
      <c r="CXB11" s="23"/>
      <c r="CXC11" s="23"/>
      <c r="CXD11" s="23"/>
      <c r="CXE11" s="23"/>
      <c r="CXF11" s="23"/>
      <c r="CXG11" s="23"/>
      <c r="CXH11" s="23"/>
      <c r="CXI11" s="23"/>
      <c r="CXJ11" s="23"/>
      <c r="CXK11" s="23"/>
      <c r="CXL11" s="23"/>
      <c r="CXM11" s="23"/>
      <c r="CXN11" s="23"/>
      <c r="CXO11" s="23"/>
      <c r="CXP11" s="23"/>
      <c r="CXQ11" s="23"/>
      <c r="CXR11" s="23"/>
      <c r="CXS11" s="23"/>
      <c r="CXT11" s="23"/>
      <c r="CXU11" s="23"/>
      <c r="CXV11" s="23"/>
      <c r="CXW11" s="23"/>
      <c r="CXX11" s="23"/>
      <c r="CXY11" s="23"/>
      <c r="CXZ11" s="23"/>
      <c r="CYA11" s="23"/>
      <c r="CYB11" s="23"/>
      <c r="CYC11" s="23"/>
      <c r="CYD11" s="23"/>
      <c r="CYE11" s="23"/>
      <c r="CYF11" s="23"/>
      <c r="CYG11" s="23"/>
      <c r="CYH11" s="23"/>
      <c r="CYI11" s="23"/>
      <c r="CYJ11" s="23"/>
      <c r="CYK11" s="23"/>
      <c r="CYL11" s="23"/>
      <c r="CYM11" s="23"/>
      <c r="CYN11" s="23"/>
      <c r="CYO11" s="23"/>
      <c r="CYP11" s="23"/>
      <c r="CYQ11" s="23"/>
      <c r="CYR11" s="23"/>
      <c r="CYS11" s="23"/>
      <c r="CYT11" s="23"/>
      <c r="CYU11" s="23"/>
      <c r="CYV11" s="23"/>
      <c r="CYW11" s="23"/>
      <c r="CYX11" s="23"/>
      <c r="CYY11" s="23"/>
      <c r="CYZ11" s="23"/>
      <c r="CZA11" s="23"/>
      <c r="CZB11" s="23"/>
      <c r="CZC11" s="23"/>
      <c r="CZD11" s="23"/>
      <c r="CZE11" s="23"/>
      <c r="CZF11" s="23"/>
      <c r="CZG11" s="23"/>
      <c r="CZH11" s="23"/>
      <c r="CZI11" s="23"/>
      <c r="CZJ11" s="23"/>
      <c r="CZK11" s="23"/>
      <c r="CZL11" s="23"/>
      <c r="CZM11" s="23"/>
      <c r="CZN11" s="23"/>
      <c r="CZO11" s="23"/>
      <c r="CZP11" s="23"/>
      <c r="CZQ11" s="23"/>
      <c r="CZR11" s="23"/>
      <c r="CZS11" s="23"/>
      <c r="CZT11" s="23"/>
      <c r="CZU11" s="23"/>
      <c r="CZV11" s="23"/>
      <c r="CZW11" s="23"/>
      <c r="CZX11" s="23"/>
      <c r="CZY11" s="23"/>
      <c r="CZZ11" s="23"/>
      <c r="DAA11" s="23"/>
      <c r="DAB11" s="23"/>
      <c r="DAC11" s="23"/>
      <c r="DAD11" s="23"/>
      <c r="DAE11" s="23"/>
      <c r="DAF11" s="23"/>
      <c r="DAG11" s="23"/>
      <c r="DAH11" s="23"/>
      <c r="DAI11" s="23"/>
      <c r="DAJ11" s="23"/>
      <c r="DAK11" s="23"/>
      <c r="DAL11" s="23"/>
      <c r="DAM11" s="23"/>
      <c r="DAN11" s="23"/>
      <c r="DAO11" s="23"/>
      <c r="DAP11" s="23"/>
      <c r="DAQ11" s="23"/>
      <c r="DAR11" s="23"/>
      <c r="DAS11" s="23"/>
      <c r="DAT11" s="23"/>
      <c r="DAU11" s="23"/>
      <c r="DAV11" s="23"/>
      <c r="DAW11" s="23"/>
      <c r="DAX11" s="23"/>
      <c r="DAY11" s="23"/>
      <c r="DAZ11" s="23"/>
      <c r="DBA11" s="23"/>
      <c r="DBB11" s="23"/>
      <c r="DBC11" s="23"/>
      <c r="DBD11" s="23"/>
      <c r="DBE11" s="23"/>
      <c r="DBF11" s="23"/>
      <c r="DBG11" s="23"/>
      <c r="DBH11" s="23"/>
      <c r="DBI11" s="23"/>
      <c r="DBJ11" s="23"/>
      <c r="DBK11" s="23"/>
      <c r="DBL11" s="23"/>
      <c r="DBM11" s="23"/>
      <c r="DBN11" s="23"/>
      <c r="DBO11" s="23"/>
      <c r="DBP11" s="23"/>
      <c r="DBQ11" s="23"/>
      <c r="DBR11" s="23"/>
      <c r="DBS11" s="23"/>
      <c r="DBT11" s="23"/>
      <c r="DBU11" s="23"/>
      <c r="DBV11" s="23"/>
      <c r="DBW11" s="23"/>
      <c r="DBX11" s="23"/>
      <c r="DBY11" s="23"/>
      <c r="DBZ11" s="23"/>
      <c r="DCA11" s="23"/>
      <c r="DCB11" s="23"/>
      <c r="DCC11" s="23"/>
      <c r="DCD11" s="23"/>
      <c r="DCE11" s="23"/>
      <c r="DCF11" s="23"/>
      <c r="DCG11" s="23"/>
      <c r="DCH11" s="23"/>
      <c r="DCI11" s="23"/>
      <c r="DCJ11" s="23"/>
      <c r="DCK11" s="23"/>
      <c r="DCL11" s="23"/>
      <c r="DCM11" s="23"/>
      <c r="DCN11" s="23"/>
      <c r="DCO11" s="23"/>
      <c r="DCP11" s="23"/>
      <c r="DCQ11" s="23"/>
      <c r="DCR11" s="23"/>
      <c r="DCS11" s="23"/>
      <c r="DCT11" s="23"/>
      <c r="DCU11" s="23"/>
      <c r="DCV11" s="23"/>
      <c r="DCW11" s="23"/>
      <c r="DCX11" s="23"/>
      <c r="DCY11" s="23"/>
      <c r="DCZ11" s="23"/>
      <c r="DDA11" s="23"/>
      <c r="DDB11" s="23"/>
      <c r="DDC11" s="23"/>
      <c r="DDD11" s="23"/>
      <c r="DDE11" s="23"/>
      <c r="DDF11" s="23"/>
      <c r="DDG11" s="23"/>
      <c r="DDH11" s="23"/>
      <c r="DDI11" s="23"/>
      <c r="DDJ11" s="23"/>
      <c r="DDK11" s="23"/>
      <c r="DDL11" s="23"/>
      <c r="DDM11" s="23"/>
      <c r="DDN11" s="23"/>
      <c r="DDO11" s="23"/>
      <c r="DDP11" s="23"/>
      <c r="DDQ11" s="23"/>
      <c r="DDR11" s="23"/>
      <c r="DDS11" s="23"/>
      <c r="DDT11" s="23"/>
      <c r="DDU11" s="23"/>
      <c r="DDV11" s="23"/>
      <c r="DDW11" s="23"/>
      <c r="DDX11" s="23"/>
      <c r="DDY11" s="23"/>
      <c r="DDZ11" s="23"/>
      <c r="DEA11" s="23"/>
      <c r="DEB11" s="23"/>
      <c r="DEC11" s="23"/>
      <c r="DED11" s="23"/>
      <c r="DEE11" s="23"/>
      <c r="DEF11" s="23"/>
      <c r="DEG11" s="23"/>
      <c r="DEH11" s="23"/>
      <c r="DEI11" s="23"/>
      <c r="DEJ11" s="23"/>
      <c r="DEK11" s="23"/>
      <c r="DEL11" s="23"/>
      <c r="DEM11" s="23"/>
      <c r="DEN11" s="23"/>
      <c r="DEO11" s="23"/>
      <c r="DEP11" s="23"/>
      <c r="DEQ11" s="23"/>
      <c r="DER11" s="23"/>
      <c r="DES11" s="23"/>
      <c r="DET11" s="23"/>
      <c r="DEU11" s="23"/>
      <c r="DEV11" s="23"/>
      <c r="DEW11" s="23"/>
      <c r="DEX11" s="23"/>
      <c r="DEY11" s="23"/>
      <c r="DEZ11" s="23"/>
      <c r="DFA11" s="23"/>
      <c r="DFB11" s="23"/>
      <c r="DFC11" s="23"/>
      <c r="DFD11" s="23"/>
      <c r="DFE11" s="23"/>
      <c r="DFF11" s="23"/>
      <c r="DFG11" s="23"/>
      <c r="DFH11" s="23"/>
      <c r="DFI11" s="23"/>
      <c r="DFJ11" s="23"/>
      <c r="DFK11" s="23"/>
      <c r="DFL11" s="23"/>
      <c r="DFM11" s="23"/>
      <c r="DFN11" s="23"/>
      <c r="DFO11" s="23"/>
      <c r="DFP11" s="23"/>
      <c r="DFQ11" s="23"/>
      <c r="DFR11" s="23"/>
      <c r="DFS11" s="23"/>
      <c r="DFT11" s="23"/>
      <c r="DFU11" s="23"/>
      <c r="DFV11" s="23"/>
      <c r="DFW11" s="23"/>
      <c r="DFX11" s="23"/>
      <c r="DFY11" s="23"/>
      <c r="DFZ11" s="23"/>
      <c r="DGA11" s="23"/>
      <c r="DGB11" s="23"/>
      <c r="DGC11" s="23"/>
      <c r="DGD11" s="23"/>
      <c r="DGE11" s="23"/>
      <c r="DGF11" s="23"/>
      <c r="DGG11" s="23"/>
      <c r="DGH11" s="23"/>
      <c r="DGI11" s="23"/>
      <c r="DGJ11" s="23"/>
      <c r="DGK11" s="23"/>
      <c r="DGL11" s="23"/>
      <c r="DGM11" s="23"/>
      <c r="DGN11" s="23"/>
      <c r="DGO11" s="23"/>
      <c r="DGP11" s="23"/>
      <c r="DGQ11" s="23"/>
      <c r="DGR11" s="23"/>
      <c r="DGS11" s="23"/>
      <c r="DGT11" s="23"/>
      <c r="DGU11" s="23"/>
      <c r="DGV11" s="23"/>
      <c r="DGW11" s="23"/>
      <c r="DGX11" s="23"/>
      <c r="DGY11" s="23"/>
      <c r="DGZ11" s="23"/>
      <c r="DHA11" s="23"/>
      <c r="DHB11" s="23"/>
      <c r="DHC11" s="23"/>
      <c r="DHD11" s="23"/>
      <c r="DHE11" s="23"/>
      <c r="DHF11" s="23"/>
      <c r="DHG11" s="23"/>
      <c r="DHH11" s="23"/>
      <c r="DHI11" s="23"/>
      <c r="DHJ11" s="23"/>
      <c r="DHK11" s="23"/>
      <c r="DHL11" s="23"/>
      <c r="DHM11" s="23"/>
      <c r="DHN11" s="23"/>
      <c r="DHO11" s="23"/>
      <c r="DHP11" s="23"/>
      <c r="DHQ11" s="23"/>
      <c r="DHR11" s="23"/>
      <c r="DHS11" s="23"/>
      <c r="DHT11" s="23"/>
      <c r="DHU11" s="23"/>
      <c r="DHV11" s="23"/>
      <c r="DHW11" s="23"/>
      <c r="DHX11" s="23"/>
      <c r="DHY11" s="23"/>
      <c r="DHZ11" s="23"/>
      <c r="DIA11" s="23"/>
      <c r="DIB11" s="23"/>
      <c r="DIC11" s="23"/>
      <c r="DID11" s="23"/>
      <c r="DIE11" s="23"/>
      <c r="DIF11" s="23"/>
      <c r="DIG11" s="23"/>
      <c r="DIH11" s="23"/>
      <c r="DII11" s="23"/>
      <c r="DIJ11" s="23"/>
      <c r="DIK11" s="23"/>
      <c r="DIL11" s="23"/>
      <c r="DIM11" s="23"/>
      <c r="DIN11" s="23"/>
      <c r="DIO11" s="23"/>
      <c r="DIP11" s="23"/>
      <c r="DIQ11" s="23"/>
      <c r="DIR11" s="23"/>
      <c r="DIS11" s="23"/>
      <c r="DIT11" s="23"/>
      <c r="DIU11" s="23"/>
      <c r="DIV11" s="23"/>
      <c r="DIW11" s="23"/>
      <c r="DIX11" s="23"/>
      <c r="DIY11" s="23"/>
      <c r="DIZ11" s="23"/>
      <c r="DJA11" s="23"/>
      <c r="DJB11" s="23"/>
      <c r="DJC11" s="23"/>
      <c r="DJD11" s="23"/>
      <c r="DJE11" s="23"/>
      <c r="DJF11" s="23"/>
      <c r="DJG11" s="23"/>
      <c r="DJH11" s="23"/>
      <c r="DJI11" s="23"/>
      <c r="DJJ11" s="23"/>
      <c r="DJK11" s="23"/>
      <c r="DJL11" s="23"/>
      <c r="DJM11" s="23"/>
      <c r="DJN11" s="23"/>
      <c r="DJO11" s="23"/>
      <c r="DJP11" s="23"/>
      <c r="DJQ11" s="23"/>
      <c r="DJR11" s="23"/>
      <c r="DJS11" s="23"/>
      <c r="DJT11" s="23"/>
      <c r="DJU11" s="23"/>
      <c r="DJV11" s="23"/>
      <c r="DJW11" s="23"/>
      <c r="DJX11" s="23"/>
      <c r="DJY11" s="23"/>
      <c r="DJZ11" s="23"/>
      <c r="DKA11" s="23"/>
      <c r="DKB11" s="23"/>
      <c r="DKC11" s="23"/>
      <c r="DKD11" s="23"/>
      <c r="DKE11" s="23"/>
      <c r="DKF11" s="23"/>
      <c r="DKG11" s="23"/>
      <c r="DKH11" s="23"/>
      <c r="DKI11" s="23"/>
      <c r="DKJ11" s="23"/>
      <c r="DKK11" s="23"/>
      <c r="DKL11" s="23"/>
      <c r="DKM11" s="23"/>
      <c r="DKN11" s="23"/>
      <c r="DKO11" s="23"/>
      <c r="DKP11" s="23"/>
      <c r="DKQ11" s="23"/>
      <c r="DKR11" s="23"/>
      <c r="DKS11" s="23"/>
      <c r="DKT11" s="23"/>
      <c r="DKU11" s="23"/>
      <c r="DKV11" s="23"/>
      <c r="DKW11" s="23"/>
      <c r="DKX11" s="23"/>
      <c r="DKY11" s="23"/>
      <c r="DKZ11" s="23"/>
      <c r="DLA11" s="23"/>
      <c r="DLB11" s="23"/>
      <c r="DLC11" s="23"/>
      <c r="DLD11" s="23"/>
      <c r="DLE11" s="23"/>
      <c r="DLF11" s="23"/>
      <c r="DLG11" s="23"/>
      <c r="DLH11" s="23"/>
      <c r="DLI11" s="23"/>
      <c r="DLJ11" s="23"/>
      <c r="DLK11" s="23"/>
      <c r="DLL11" s="23"/>
      <c r="DLM11" s="23"/>
      <c r="DLN11" s="23"/>
      <c r="DLO11" s="23"/>
      <c r="DLP11" s="23"/>
      <c r="DLQ11" s="23"/>
      <c r="DLR11" s="23"/>
      <c r="DLS11" s="23"/>
      <c r="DLT11" s="23"/>
      <c r="DLU11" s="23"/>
      <c r="DLV11" s="23"/>
      <c r="DLW11" s="23"/>
      <c r="DLX11" s="23"/>
      <c r="DLY11" s="23"/>
      <c r="DLZ11" s="23"/>
      <c r="DMA11" s="23"/>
      <c r="DMB11" s="23"/>
      <c r="DMC11" s="23"/>
      <c r="DMD11" s="23"/>
      <c r="DME11" s="23"/>
      <c r="DMF11" s="23"/>
      <c r="DMG11" s="23"/>
      <c r="DMH11" s="23"/>
      <c r="DMI11" s="23"/>
      <c r="DMJ11" s="23"/>
      <c r="DMK11" s="23"/>
      <c r="DML11" s="23"/>
      <c r="DMM11" s="23"/>
      <c r="DMN11" s="23"/>
      <c r="DMO11" s="23"/>
      <c r="DMP11" s="23"/>
      <c r="DMQ11" s="23"/>
      <c r="DMR11" s="23"/>
      <c r="DMS11" s="23"/>
      <c r="DMT11" s="23"/>
      <c r="DMU11" s="23"/>
      <c r="DMV11" s="23"/>
      <c r="DMW11" s="23"/>
      <c r="DMX11" s="23"/>
      <c r="DMY11" s="23"/>
      <c r="DMZ11" s="23"/>
      <c r="DNA11" s="23"/>
      <c r="DNB11" s="23"/>
      <c r="DNC11" s="23"/>
      <c r="DND11" s="23"/>
      <c r="DNE11" s="23"/>
      <c r="DNF11" s="23"/>
      <c r="DNG11" s="23"/>
      <c r="DNH11" s="23"/>
      <c r="DNI11" s="23"/>
      <c r="DNJ11" s="23"/>
      <c r="DNK11" s="23"/>
      <c r="DNL11" s="23"/>
      <c r="DNM11" s="23"/>
      <c r="DNN11" s="23"/>
      <c r="DNO11" s="23"/>
      <c r="DNP11" s="23"/>
      <c r="DNQ11" s="23"/>
      <c r="DNR11" s="23"/>
      <c r="DNS11" s="23"/>
      <c r="DNT11" s="23"/>
      <c r="DNU11" s="23"/>
      <c r="DNV11" s="23"/>
      <c r="DNW11" s="23"/>
      <c r="DNX11" s="23"/>
      <c r="DNY11" s="23"/>
      <c r="DNZ11" s="23"/>
      <c r="DOA11" s="23"/>
      <c r="DOB11" s="23"/>
      <c r="DOC11" s="23"/>
      <c r="DOD11" s="23"/>
      <c r="DOE11" s="23"/>
      <c r="DOF11" s="23"/>
      <c r="DOG11" s="23"/>
      <c r="DOH11" s="23"/>
      <c r="DOI11" s="23"/>
      <c r="DOJ11" s="23"/>
      <c r="DOK11" s="23"/>
      <c r="DOL11" s="23"/>
      <c r="DOM11" s="23"/>
      <c r="DON11" s="23"/>
      <c r="DOO11" s="23"/>
      <c r="DOP11" s="23"/>
      <c r="DOQ11" s="23"/>
      <c r="DOR11" s="23"/>
      <c r="DOS11" s="23"/>
      <c r="DOT11" s="23"/>
      <c r="DOU11" s="23"/>
      <c r="DOV11" s="23"/>
      <c r="DOW11" s="23"/>
      <c r="DOX11" s="23"/>
      <c r="DOY11" s="23"/>
      <c r="DOZ11" s="23"/>
      <c r="DPA11" s="23"/>
      <c r="DPB11" s="23"/>
      <c r="DPC11" s="23"/>
      <c r="DPD11" s="23"/>
      <c r="DPE11" s="23"/>
      <c r="DPF11" s="23"/>
      <c r="DPG11" s="23"/>
      <c r="DPH11" s="23"/>
      <c r="DPI11" s="23"/>
      <c r="DPJ11" s="23"/>
      <c r="DPK11" s="23"/>
      <c r="DPL11" s="23"/>
      <c r="DPM11" s="23"/>
      <c r="DPN11" s="23"/>
      <c r="DPO11" s="23"/>
      <c r="DPP11" s="23"/>
      <c r="DPQ11" s="23"/>
      <c r="DPR11" s="23"/>
      <c r="DPS11" s="23"/>
      <c r="DPT11" s="23"/>
      <c r="DPU11" s="23"/>
      <c r="DPV11" s="23"/>
      <c r="DPW11" s="23"/>
      <c r="DPX11" s="23"/>
      <c r="DPY11" s="23"/>
      <c r="DPZ11" s="23"/>
      <c r="DQA11" s="23"/>
      <c r="DQB11" s="23"/>
      <c r="DQC11" s="23"/>
      <c r="DQD11" s="23"/>
      <c r="DQE11" s="23"/>
      <c r="DQF11" s="23"/>
      <c r="DQG11" s="23"/>
      <c r="DQH11" s="23"/>
      <c r="DQI11" s="23"/>
      <c r="DQJ11" s="23"/>
      <c r="DQK11" s="23"/>
      <c r="DQL11" s="23"/>
      <c r="DQM11" s="23"/>
      <c r="DQN11" s="23"/>
      <c r="DQO11" s="23"/>
      <c r="DQP11" s="23"/>
      <c r="DQQ11" s="23"/>
      <c r="DQR11" s="23"/>
      <c r="DQS11" s="23"/>
      <c r="DQT11" s="23"/>
      <c r="DQU11" s="23"/>
      <c r="DQV11" s="23"/>
      <c r="DQW11" s="23"/>
      <c r="DQX11" s="23"/>
      <c r="DQY11" s="23"/>
      <c r="DQZ11" s="23"/>
      <c r="DRA11" s="23"/>
      <c r="DRB11" s="23"/>
      <c r="DRC11" s="23"/>
      <c r="DRD11" s="23"/>
      <c r="DRE11" s="23"/>
      <c r="DRF11" s="23"/>
      <c r="DRG11" s="23"/>
      <c r="DRH11" s="23"/>
      <c r="DRI11" s="23"/>
      <c r="DRJ11" s="23"/>
      <c r="DRK11" s="23"/>
      <c r="DRL11" s="23"/>
      <c r="DRM11" s="23"/>
      <c r="DRN11" s="23"/>
      <c r="DRO11" s="23"/>
      <c r="DRP11" s="23"/>
      <c r="DRQ11" s="23"/>
      <c r="DRR11" s="23"/>
      <c r="DRS11" s="23"/>
      <c r="DRT11" s="23"/>
      <c r="DRU11" s="23"/>
      <c r="DRV11" s="23"/>
      <c r="DRW11" s="23"/>
      <c r="DRX11" s="23"/>
      <c r="DRY11" s="23"/>
      <c r="DRZ11" s="23"/>
      <c r="DSA11" s="23"/>
      <c r="DSB11" s="23"/>
      <c r="DSC11" s="23"/>
      <c r="DSD11" s="23"/>
      <c r="DSE11" s="23"/>
      <c r="DSF11" s="23"/>
      <c r="DSG11" s="23"/>
      <c r="DSH11" s="23"/>
      <c r="DSI11" s="23"/>
      <c r="DSJ11" s="23"/>
      <c r="DSK11" s="23"/>
      <c r="DSL11" s="23"/>
      <c r="DSM11" s="23"/>
      <c r="DSN11" s="23"/>
      <c r="DSO11" s="23"/>
      <c r="DSP11" s="23"/>
      <c r="DSQ11" s="23"/>
      <c r="DSR11" s="23"/>
      <c r="DSS11" s="23"/>
      <c r="DST11" s="23"/>
      <c r="DSU11" s="23"/>
      <c r="DSV11" s="23"/>
      <c r="DSW11" s="23"/>
      <c r="DSX11" s="23"/>
      <c r="DSY11" s="23"/>
      <c r="DSZ11" s="23"/>
      <c r="DTA11" s="23"/>
      <c r="DTB11" s="23"/>
      <c r="DTC11" s="23"/>
      <c r="DTD11" s="23"/>
      <c r="DTE11" s="23"/>
      <c r="DTF11" s="23"/>
      <c r="DTG11" s="23"/>
      <c r="DTH11" s="23"/>
      <c r="DTI11" s="23"/>
      <c r="DTJ11" s="23"/>
      <c r="DTK11" s="23"/>
      <c r="DTL11" s="23"/>
      <c r="DTM11" s="23"/>
      <c r="DTN11" s="23"/>
      <c r="DTO11" s="23"/>
      <c r="DTP11" s="23"/>
      <c r="DTQ11" s="23"/>
      <c r="DTR11" s="23"/>
      <c r="DTS11" s="23"/>
      <c r="DTT11" s="23"/>
      <c r="DTU11" s="23"/>
      <c r="DTV11" s="23"/>
      <c r="DTW11" s="23"/>
      <c r="DTX11" s="23"/>
      <c r="DTY11" s="23"/>
      <c r="DTZ11" s="23"/>
      <c r="DUA11" s="23"/>
      <c r="DUB11" s="23"/>
      <c r="DUC11" s="23"/>
      <c r="DUD11" s="23"/>
      <c r="DUE11" s="23"/>
      <c r="DUF11" s="23"/>
      <c r="DUG11" s="23"/>
      <c r="DUH11" s="23"/>
      <c r="DUI11" s="23"/>
      <c r="DUJ11" s="23"/>
      <c r="DUK11" s="23"/>
      <c r="DUL11" s="23"/>
      <c r="DUM11" s="23"/>
      <c r="DUN11" s="23"/>
      <c r="DUO11" s="23"/>
      <c r="DUP11" s="23"/>
      <c r="DUQ11" s="23"/>
      <c r="DUR11" s="23"/>
      <c r="DUS11" s="23"/>
      <c r="DUT11" s="23"/>
      <c r="DUU11" s="23"/>
      <c r="DUV11" s="23"/>
      <c r="DUW11" s="23"/>
      <c r="DUX11" s="23"/>
      <c r="DUY11" s="23"/>
      <c r="DUZ11" s="23"/>
      <c r="DVA11" s="23"/>
      <c r="DVB11" s="23"/>
      <c r="DVC11" s="23"/>
      <c r="DVD11" s="23"/>
      <c r="DVE11" s="23"/>
      <c r="DVF11" s="23"/>
      <c r="DVG11" s="23"/>
      <c r="DVH11" s="23"/>
      <c r="DVI11" s="23"/>
      <c r="DVJ11" s="23"/>
      <c r="DVK11" s="23"/>
      <c r="DVL11" s="23"/>
      <c r="DVM11" s="23"/>
      <c r="DVN11" s="23"/>
      <c r="DVO11" s="23"/>
      <c r="DVP11" s="23"/>
      <c r="DVQ11" s="23"/>
      <c r="DVR11" s="23"/>
      <c r="DVS11" s="23"/>
      <c r="DVT11" s="23"/>
      <c r="DVU11" s="23"/>
      <c r="DVV11" s="23"/>
      <c r="DVW11" s="23"/>
      <c r="DVX11" s="23"/>
      <c r="DVY11" s="23"/>
      <c r="DVZ11" s="23"/>
      <c r="DWA11" s="23"/>
      <c r="DWB11" s="23"/>
      <c r="DWC11" s="23"/>
      <c r="DWD11" s="23"/>
      <c r="DWE11" s="23"/>
      <c r="DWF11" s="23"/>
      <c r="DWG11" s="23"/>
      <c r="DWH11" s="23"/>
      <c r="DWI11" s="23"/>
      <c r="DWJ11" s="23"/>
      <c r="DWK11" s="23"/>
      <c r="DWL11" s="23"/>
      <c r="DWM11" s="23"/>
      <c r="DWN11" s="23"/>
      <c r="DWO11" s="23"/>
      <c r="DWP11" s="23"/>
      <c r="DWQ11" s="23"/>
      <c r="DWR11" s="23"/>
      <c r="DWS11" s="23"/>
      <c r="DWT11" s="23"/>
      <c r="DWU11" s="23"/>
      <c r="DWV11" s="23"/>
      <c r="DWW11" s="23"/>
      <c r="DWX11" s="23"/>
      <c r="DWY11" s="23"/>
      <c r="DWZ11" s="23"/>
      <c r="DXA11" s="23"/>
      <c r="DXB11" s="23"/>
      <c r="DXC11" s="23"/>
      <c r="DXD11" s="23"/>
      <c r="DXE11" s="23"/>
      <c r="DXF11" s="23"/>
      <c r="DXG11" s="23"/>
      <c r="DXH11" s="23"/>
      <c r="DXI11" s="23"/>
      <c r="DXJ11" s="23"/>
      <c r="DXK11" s="23"/>
      <c r="DXL11" s="23"/>
      <c r="DXM11" s="23"/>
      <c r="DXN11" s="23"/>
      <c r="DXO11" s="23"/>
      <c r="DXP11" s="23"/>
      <c r="DXQ11" s="23"/>
      <c r="DXR11" s="23"/>
      <c r="DXS11" s="23"/>
      <c r="DXT11" s="23"/>
      <c r="DXU11" s="23"/>
      <c r="DXV11" s="23"/>
      <c r="DXW11" s="23"/>
      <c r="DXX11" s="23"/>
      <c r="DXY11" s="23"/>
      <c r="DXZ11" s="23"/>
      <c r="DYA11" s="23"/>
      <c r="DYB11" s="23"/>
      <c r="DYC11" s="23"/>
      <c r="DYD11" s="23"/>
      <c r="DYE11" s="23"/>
      <c r="DYF11" s="23"/>
      <c r="DYG11" s="23"/>
      <c r="DYH11" s="23"/>
      <c r="DYI11" s="23"/>
      <c r="DYJ11" s="23"/>
      <c r="DYK11" s="23"/>
      <c r="DYL11" s="23"/>
      <c r="DYM11" s="23"/>
      <c r="DYN11" s="23"/>
      <c r="DYO11" s="23"/>
      <c r="DYP11" s="23"/>
      <c r="DYQ11" s="23"/>
      <c r="DYR11" s="23"/>
      <c r="DYS11" s="23"/>
      <c r="DYT11" s="23"/>
      <c r="DYU11" s="23"/>
      <c r="DYV11" s="23"/>
      <c r="DYW11" s="23"/>
      <c r="DYX11" s="23"/>
      <c r="DYY11" s="23"/>
      <c r="DYZ11" s="23"/>
      <c r="DZA11" s="23"/>
      <c r="DZB11" s="23"/>
      <c r="DZC11" s="23"/>
      <c r="DZD11" s="23"/>
      <c r="DZE11" s="23"/>
      <c r="DZF11" s="23"/>
      <c r="DZG11" s="23"/>
      <c r="DZH11" s="23"/>
      <c r="DZI11" s="23"/>
      <c r="DZJ11" s="23"/>
      <c r="DZK11" s="23"/>
      <c r="DZL11" s="23"/>
      <c r="DZM11" s="23"/>
      <c r="DZN11" s="23"/>
      <c r="DZO11" s="23"/>
      <c r="DZP11" s="23"/>
      <c r="DZQ11" s="23"/>
      <c r="DZR11" s="23"/>
      <c r="DZS11" s="23"/>
      <c r="DZT11" s="23"/>
      <c r="DZU11" s="23"/>
      <c r="DZV11" s="23"/>
      <c r="DZW11" s="23"/>
      <c r="DZX11" s="23"/>
      <c r="DZY11" s="23"/>
      <c r="DZZ11" s="23"/>
      <c r="EAA11" s="23"/>
      <c r="EAB11" s="23"/>
      <c r="EAC11" s="23"/>
      <c r="EAD11" s="23"/>
      <c r="EAE11" s="23"/>
      <c r="EAF11" s="23"/>
      <c r="EAG11" s="23"/>
      <c r="EAH11" s="23"/>
      <c r="EAI11" s="23"/>
      <c r="EAJ11" s="23"/>
      <c r="EAK11" s="23"/>
      <c r="EAL11" s="23"/>
      <c r="EAM11" s="23"/>
      <c r="EAN11" s="23"/>
      <c r="EAO11" s="23"/>
      <c r="EAP11" s="23"/>
      <c r="EAQ11" s="23"/>
      <c r="EAR11" s="23"/>
      <c r="EAS11" s="23"/>
      <c r="EAT11" s="23"/>
      <c r="EAU11" s="23"/>
      <c r="EAV11" s="23"/>
      <c r="EAW11" s="23"/>
      <c r="EAX11" s="23"/>
      <c r="EAY11" s="23"/>
      <c r="EAZ11" s="23"/>
      <c r="EBA11" s="23"/>
      <c r="EBB11" s="23"/>
      <c r="EBC11" s="23"/>
      <c r="EBD11" s="23"/>
      <c r="EBE11" s="23"/>
      <c r="EBF11" s="23"/>
      <c r="EBG11" s="23"/>
      <c r="EBH11" s="23"/>
      <c r="EBI11" s="23"/>
      <c r="EBJ11" s="23"/>
      <c r="EBK11" s="23"/>
      <c r="EBL11" s="23"/>
      <c r="EBM11" s="23"/>
      <c r="EBN11" s="23"/>
      <c r="EBO11" s="23"/>
      <c r="EBP11" s="23"/>
      <c r="EBQ11" s="23"/>
      <c r="EBR11" s="23"/>
      <c r="EBS11" s="23"/>
      <c r="EBT11" s="23"/>
      <c r="EBU11" s="23"/>
      <c r="EBV11" s="23"/>
      <c r="EBW11" s="23"/>
      <c r="EBX11" s="23"/>
      <c r="EBY11" s="23"/>
      <c r="EBZ11" s="23"/>
      <c r="ECA11" s="23"/>
      <c r="ECB11" s="23"/>
      <c r="ECC11" s="23"/>
      <c r="ECD11" s="23"/>
      <c r="ECE11" s="23"/>
      <c r="ECF11" s="23"/>
      <c r="ECG11" s="23"/>
      <c r="ECH11" s="23"/>
      <c r="ECI11" s="23"/>
      <c r="ECJ11" s="23"/>
      <c r="ECK11" s="23"/>
      <c r="ECL11" s="23"/>
      <c r="ECM11" s="23"/>
      <c r="ECN11" s="23"/>
      <c r="ECO11" s="23"/>
      <c r="ECP11" s="23"/>
      <c r="ECQ11" s="23"/>
      <c r="ECR11" s="23"/>
      <c r="ECS11" s="23"/>
      <c r="ECT11" s="23"/>
      <c r="ECU11" s="23"/>
      <c r="ECV11" s="23"/>
      <c r="ECW11" s="23"/>
      <c r="ECX11" s="23"/>
      <c r="ECY11" s="23"/>
      <c r="ECZ11" s="23"/>
      <c r="EDA11" s="23"/>
      <c r="EDB11" s="23"/>
      <c r="EDC11" s="23"/>
      <c r="EDD11" s="23"/>
      <c r="EDE11" s="23"/>
      <c r="EDF11" s="23"/>
      <c r="EDG11" s="23"/>
      <c r="EDH11" s="23"/>
      <c r="EDI11" s="23"/>
      <c r="EDJ11" s="23"/>
      <c r="EDK11" s="23"/>
      <c r="EDL11" s="23"/>
      <c r="EDM11" s="23"/>
      <c r="EDN11" s="23"/>
      <c r="EDO11" s="23"/>
      <c r="EDP11" s="23"/>
      <c r="EDQ11" s="23"/>
      <c r="EDR11" s="23"/>
      <c r="EDS11" s="23"/>
      <c r="EDT11" s="23"/>
      <c r="EDU11" s="23"/>
      <c r="EDV11" s="23"/>
      <c r="EDW11" s="23"/>
      <c r="EDX11" s="23"/>
      <c r="EDY11" s="23"/>
      <c r="EDZ11" s="23"/>
      <c r="EEA11" s="23"/>
      <c r="EEB11" s="23"/>
      <c r="EEC11" s="23"/>
      <c r="EED11" s="23"/>
      <c r="EEE11" s="23"/>
      <c r="EEF11" s="23"/>
      <c r="EEG11" s="23"/>
      <c r="EEH11" s="23"/>
      <c r="EEI11" s="23"/>
      <c r="EEJ11" s="23"/>
      <c r="EEK11" s="23"/>
      <c r="EEL11" s="23"/>
      <c r="EEM11" s="23"/>
      <c r="EEN11" s="23"/>
      <c r="EEO11" s="23"/>
      <c r="EEP11" s="23"/>
      <c r="EEQ11" s="23"/>
      <c r="EER11" s="23"/>
      <c r="EES11" s="23"/>
      <c r="EET11" s="23"/>
      <c r="EEU11" s="23"/>
      <c r="EEV11" s="23"/>
      <c r="EEW11" s="23"/>
      <c r="EEX11" s="23"/>
      <c r="EEY11" s="23"/>
      <c r="EEZ11" s="23"/>
      <c r="EFA11" s="23"/>
      <c r="EFB11" s="23"/>
      <c r="EFC11" s="23"/>
      <c r="EFD11" s="23"/>
      <c r="EFE11" s="23"/>
      <c r="EFF11" s="23"/>
      <c r="EFG11" s="23"/>
      <c r="EFH11" s="23"/>
      <c r="EFI11" s="23"/>
      <c r="EFJ11" s="23"/>
      <c r="EFK11" s="23"/>
      <c r="EFL11" s="23"/>
      <c r="EFM11" s="23"/>
      <c r="EFN11" s="23"/>
      <c r="EFO11" s="23"/>
      <c r="EFP11" s="23"/>
      <c r="EFQ11" s="23"/>
      <c r="EFR11" s="23"/>
      <c r="EFS11" s="23"/>
      <c r="EFT11" s="23"/>
      <c r="EFU11" s="23"/>
      <c r="EFV11" s="23"/>
      <c r="EFW11" s="23"/>
      <c r="EFX11" s="23"/>
      <c r="EFY11" s="23"/>
      <c r="EFZ11" s="23"/>
      <c r="EGA11" s="23"/>
      <c r="EGB11" s="23"/>
      <c r="EGC11" s="23"/>
      <c r="EGD11" s="23"/>
      <c r="EGE11" s="23"/>
      <c r="EGF11" s="23"/>
      <c r="EGG11" s="23"/>
      <c r="EGH11" s="23"/>
      <c r="EGI11" s="23"/>
      <c r="EGJ11" s="23"/>
      <c r="EGK11" s="23"/>
      <c r="EGL11" s="23"/>
      <c r="EGM11" s="23"/>
      <c r="EGN11" s="23"/>
      <c r="EGO11" s="23"/>
      <c r="EGP11" s="23"/>
      <c r="EGQ11" s="23"/>
      <c r="EGR11" s="23"/>
      <c r="EGS11" s="23"/>
      <c r="EGT11" s="23"/>
      <c r="EGU11" s="23"/>
      <c r="EGV11" s="23"/>
      <c r="EGW11" s="23"/>
      <c r="EGX11" s="23"/>
      <c r="EGY11" s="23"/>
      <c r="EGZ11" s="23"/>
      <c r="EHA11" s="23"/>
      <c r="EHB11" s="23"/>
      <c r="EHC11" s="23"/>
      <c r="EHD11" s="23"/>
      <c r="EHE11" s="23"/>
      <c r="EHF11" s="23"/>
      <c r="EHG11" s="23"/>
      <c r="EHH11" s="23"/>
      <c r="EHI11" s="23"/>
      <c r="EHJ11" s="23"/>
      <c r="EHK11" s="23"/>
      <c r="EHL11" s="23"/>
      <c r="EHM11" s="23"/>
      <c r="EHN11" s="23"/>
      <c r="EHO11" s="23"/>
      <c r="EHP11" s="23"/>
      <c r="EHQ11" s="23"/>
      <c r="EHR11" s="23"/>
      <c r="EHS11" s="23"/>
      <c r="EHT11" s="23"/>
      <c r="EHU11" s="23"/>
      <c r="EHV11" s="23"/>
      <c r="EHW11" s="23"/>
      <c r="EHX11" s="23"/>
      <c r="EHY11" s="23"/>
      <c r="EHZ11" s="23"/>
      <c r="EIA11" s="23"/>
      <c r="EIB11" s="23"/>
      <c r="EIC11" s="23"/>
      <c r="EID11" s="23"/>
      <c r="EIE11" s="23"/>
      <c r="EIF11" s="23"/>
      <c r="EIG11" s="23"/>
      <c r="EIH11" s="23"/>
      <c r="EII11" s="23"/>
      <c r="EIJ11" s="23"/>
      <c r="EIK11" s="23"/>
      <c r="EIL11" s="23"/>
      <c r="EIM11" s="23"/>
      <c r="EIN11" s="23"/>
      <c r="EIO11" s="23"/>
      <c r="EIP11" s="23"/>
      <c r="EIQ11" s="23"/>
      <c r="EIR11" s="23"/>
      <c r="EIS11" s="23"/>
      <c r="EIT11" s="23"/>
      <c r="EIU11" s="23"/>
      <c r="EIV11" s="23"/>
      <c r="EIW11" s="23"/>
      <c r="EIX11" s="23"/>
      <c r="EIY11" s="23"/>
      <c r="EIZ11" s="23"/>
      <c r="EJA11" s="23"/>
      <c r="EJB11" s="23"/>
      <c r="EJC11" s="23"/>
      <c r="EJD11" s="23"/>
      <c r="EJE11" s="23"/>
      <c r="EJF11" s="23"/>
      <c r="EJG11" s="23"/>
      <c r="EJH11" s="23"/>
      <c r="EJI11" s="23"/>
      <c r="EJJ11" s="23"/>
      <c r="EJK11" s="23"/>
      <c r="EJL11" s="23"/>
      <c r="EJM11" s="23"/>
      <c r="EJN11" s="23"/>
      <c r="EJO11" s="23"/>
      <c r="EJP11" s="23"/>
      <c r="EJQ11" s="23"/>
      <c r="EJR11" s="23"/>
      <c r="EJS11" s="23"/>
      <c r="EJT11" s="23"/>
      <c r="EJU11" s="23"/>
      <c r="EJV11" s="23"/>
      <c r="EJW11" s="23"/>
      <c r="EJX11" s="23"/>
      <c r="EJY11" s="23"/>
      <c r="EJZ11" s="23"/>
      <c r="EKA11" s="23"/>
      <c r="EKB11" s="23"/>
      <c r="EKC11" s="23"/>
      <c r="EKD11" s="23"/>
      <c r="EKE11" s="23"/>
      <c r="EKF11" s="23"/>
      <c r="EKG11" s="23"/>
      <c r="EKH11" s="23"/>
      <c r="EKI11" s="23"/>
      <c r="EKJ11" s="23"/>
      <c r="EKK11" s="23"/>
      <c r="EKL11" s="23"/>
      <c r="EKM11" s="23"/>
      <c r="EKN11" s="23"/>
      <c r="EKO11" s="23"/>
      <c r="EKP11" s="23"/>
      <c r="EKQ11" s="23"/>
      <c r="EKR11" s="23"/>
      <c r="EKS11" s="23"/>
      <c r="EKT11" s="23"/>
      <c r="EKU11" s="23"/>
      <c r="EKV11" s="23"/>
      <c r="EKW11" s="23"/>
      <c r="EKX11" s="23"/>
      <c r="EKY11" s="23"/>
      <c r="EKZ11" s="23"/>
      <c r="ELA11" s="23"/>
      <c r="ELB11" s="23"/>
      <c r="ELC11" s="23"/>
      <c r="ELD11" s="23"/>
      <c r="ELE11" s="23"/>
      <c r="ELF11" s="23"/>
      <c r="ELG11" s="23"/>
      <c r="ELH11" s="23"/>
      <c r="ELI11" s="23"/>
      <c r="ELJ11" s="23"/>
      <c r="ELK11" s="23"/>
      <c r="ELL11" s="23"/>
      <c r="ELM11" s="23"/>
      <c r="ELN11" s="23"/>
      <c r="ELO11" s="23"/>
      <c r="ELP11" s="23"/>
      <c r="ELQ11" s="23"/>
      <c r="ELR11" s="23"/>
      <c r="ELS11" s="23"/>
      <c r="ELT11" s="23"/>
      <c r="ELU11" s="23"/>
      <c r="ELV11" s="23"/>
      <c r="ELW11" s="23"/>
      <c r="ELX11" s="23"/>
      <c r="ELY11" s="23"/>
      <c r="ELZ11" s="23"/>
      <c r="EMA11" s="23"/>
      <c r="EMB11" s="23"/>
      <c r="EMC11" s="23"/>
      <c r="EMD11" s="23"/>
      <c r="EME11" s="23"/>
      <c r="EMF11" s="23"/>
      <c r="EMG11" s="23"/>
      <c r="EMH11" s="23"/>
      <c r="EMI11" s="23"/>
      <c r="EMJ11" s="23"/>
      <c r="EMK11" s="23"/>
      <c r="EML11" s="23"/>
      <c r="EMM11" s="23"/>
      <c r="EMN11" s="23"/>
      <c r="EMO11" s="23"/>
      <c r="EMP11" s="23"/>
      <c r="EMQ11" s="23"/>
      <c r="EMR11" s="23"/>
      <c r="EMS11" s="23"/>
      <c r="EMT11" s="23"/>
      <c r="EMU11" s="23"/>
      <c r="EMV11" s="23"/>
      <c r="EMW11" s="23"/>
      <c r="EMX11" s="23"/>
      <c r="EMY11" s="23"/>
      <c r="EMZ11" s="23"/>
      <c r="ENA11" s="23"/>
      <c r="ENB11" s="23"/>
      <c r="ENC11" s="23"/>
      <c r="END11" s="23"/>
      <c r="ENE11" s="23"/>
      <c r="ENF11" s="23"/>
      <c r="ENG11" s="23"/>
      <c r="ENH11" s="23"/>
      <c r="ENI11" s="23"/>
      <c r="ENJ11" s="23"/>
      <c r="ENK11" s="23"/>
      <c r="ENL11" s="23"/>
      <c r="ENM11" s="23"/>
      <c r="ENN11" s="23"/>
      <c r="ENO11" s="23"/>
      <c r="ENP11" s="23"/>
      <c r="ENQ11" s="23"/>
      <c r="ENR11" s="23"/>
      <c r="ENS11" s="23"/>
      <c r="ENT11" s="23"/>
      <c r="ENU11" s="23"/>
      <c r="ENV11" s="23"/>
      <c r="ENW11" s="23"/>
      <c r="ENX11" s="23"/>
      <c r="ENY11" s="23"/>
      <c r="ENZ11" s="23"/>
      <c r="EOA11" s="23"/>
      <c r="EOB11" s="23"/>
      <c r="EOC11" s="23"/>
      <c r="EOD11" s="23"/>
      <c r="EOE11" s="23"/>
      <c r="EOF11" s="23"/>
      <c r="EOG11" s="23"/>
      <c r="EOH11" s="23"/>
      <c r="EOI11" s="23"/>
      <c r="EOJ11" s="23"/>
      <c r="EOK11" s="23"/>
      <c r="EOL11" s="23"/>
      <c r="EOM11" s="23"/>
      <c r="EON11" s="23"/>
      <c r="EOO11" s="23"/>
      <c r="EOP11" s="23"/>
      <c r="EOQ11" s="23"/>
      <c r="EOR11" s="23"/>
      <c r="EOS11" s="23"/>
      <c r="EOT11" s="23"/>
      <c r="EOU11" s="23"/>
      <c r="EOV11" s="23"/>
      <c r="EOW11" s="23"/>
      <c r="EOX11" s="23"/>
      <c r="EOY11" s="23"/>
      <c r="EOZ11" s="23"/>
      <c r="EPA11" s="23"/>
      <c r="EPB11" s="23"/>
      <c r="EPC11" s="23"/>
      <c r="EPD11" s="23"/>
      <c r="EPE11" s="23"/>
      <c r="EPF11" s="23"/>
      <c r="EPG11" s="23"/>
      <c r="EPH11" s="23"/>
      <c r="EPI11" s="23"/>
      <c r="EPJ11" s="23"/>
      <c r="EPK11" s="23"/>
      <c r="EPL11" s="23"/>
      <c r="EPM11" s="23"/>
      <c r="EPN11" s="23"/>
      <c r="EPO11" s="23"/>
      <c r="EPP11" s="23"/>
      <c r="EPQ11" s="23"/>
      <c r="EPR11" s="23"/>
      <c r="EPS11" s="23"/>
      <c r="EPT11" s="23"/>
      <c r="EPU11" s="23"/>
      <c r="EPV11" s="23"/>
      <c r="EPW11" s="23"/>
      <c r="EPX11" s="23"/>
      <c r="EPY11" s="23"/>
      <c r="EPZ11" s="23"/>
      <c r="EQA11" s="23"/>
      <c r="EQB11" s="23"/>
      <c r="EQC11" s="23"/>
      <c r="EQD11" s="23"/>
      <c r="EQE11" s="23"/>
      <c r="EQF11" s="23"/>
      <c r="EQG11" s="23"/>
      <c r="EQH11" s="23"/>
      <c r="EQI11" s="23"/>
      <c r="EQJ11" s="23"/>
      <c r="EQK11" s="23"/>
      <c r="EQL11" s="23"/>
      <c r="EQM11" s="23"/>
      <c r="EQN11" s="23"/>
      <c r="EQO11" s="23"/>
      <c r="EQP11" s="23"/>
      <c r="EQQ11" s="23"/>
      <c r="EQR11" s="23"/>
      <c r="EQS11" s="23"/>
      <c r="EQT11" s="23"/>
      <c r="EQU11" s="23"/>
      <c r="EQV11" s="23"/>
      <c r="EQW11" s="23"/>
      <c r="EQX11" s="23"/>
      <c r="EQY11" s="23"/>
      <c r="EQZ11" s="23"/>
      <c r="ERA11" s="23"/>
      <c r="ERB11" s="23"/>
      <c r="ERC11" s="23"/>
      <c r="ERD11" s="23"/>
      <c r="ERE11" s="23"/>
      <c r="ERF11" s="23"/>
      <c r="ERG11" s="23"/>
      <c r="ERH11" s="23"/>
      <c r="ERI11" s="23"/>
      <c r="ERJ11" s="23"/>
      <c r="ERK11" s="23"/>
      <c r="ERL11" s="23"/>
      <c r="ERM11" s="23"/>
      <c r="ERN11" s="23"/>
      <c r="ERO11" s="23"/>
      <c r="ERP11" s="23"/>
      <c r="ERQ11" s="23"/>
      <c r="ERR11" s="23"/>
      <c r="ERS11" s="23"/>
      <c r="ERT11" s="23"/>
      <c r="ERU11" s="23"/>
      <c r="ERV11" s="23"/>
      <c r="ERW11" s="23"/>
      <c r="ERX11" s="23"/>
      <c r="ERY11" s="23"/>
      <c r="ERZ11" s="23"/>
      <c r="ESA11" s="23"/>
      <c r="ESB11" s="23"/>
      <c r="ESC11" s="23"/>
      <c r="ESD11" s="23"/>
      <c r="ESE11" s="23"/>
      <c r="ESF11" s="23"/>
      <c r="ESG11" s="23"/>
      <c r="ESH11" s="23"/>
      <c r="ESI11" s="23"/>
      <c r="ESJ11" s="23"/>
      <c r="ESK11" s="23"/>
      <c r="ESL11" s="23"/>
      <c r="ESM11" s="23"/>
      <c r="ESN11" s="23"/>
      <c r="ESO11" s="23"/>
      <c r="ESP11" s="23"/>
      <c r="ESQ11" s="23"/>
      <c r="ESR11" s="23"/>
      <c r="ESS11" s="23"/>
      <c r="EST11" s="23"/>
      <c r="ESU11" s="23"/>
      <c r="ESV11" s="23"/>
      <c r="ESW11" s="23"/>
      <c r="ESX11" s="23"/>
      <c r="ESY11" s="23"/>
      <c r="ESZ11" s="23"/>
      <c r="ETA11" s="23"/>
      <c r="ETB11" s="23"/>
      <c r="ETC11" s="23"/>
      <c r="ETD11" s="23"/>
      <c r="ETE11" s="23"/>
      <c r="ETF11" s="23"/>
      <c r="ETG11" s="23"/>
      <c r="ETH11" s="23"/>
      <c r="ETI11" s="23"/>
      <c r="ETJ11" s="23"/>
      <c r="ETK11" s="23"/>
      <c r="ETL11" s="23"/>
      <c r="ETM11" s="23"/>
      <c r="ETN11" s="23"/>
      <c r="ETO11" s="23"/>
      <c r="ETP11" s="23"/>
      <c r="ETQ11" s="23"/>
      <c r="ETR11" s="23"/>
      <c r="ETS11" s="23"/>
      <c r="ETT11" s="23"/>
      <c r="ETU11" s="23"/>
      <c r="ETV11" s="23"/>
      <c r="ETW11" s="23"/>
      <c r="ETX11" s="23"/>
      <c r="ETY11" s="23"/>
      <c r="ETZ11" s="23"/>
      <c r="EUA11" s="23"/>
      <c r="EUB11" s="23"/>
      <c r="EUC11" s="23"/>
      <c r="EUD11" s="23"/>
      <c r="EUE11" s="23"/>
      <c r="EUF11" s="23"/>
      <c r="EUG11" s="23"/>
      <c r="EUH11" s="23"/>
      <c r="EUI11" s="23"/>
      <c r="EUJ11" s="23"/>
      <c r="EUK11" s="23"/>
      <c r="EUL11" s="23"/>
      <c r="EUM11" s="23"/>
      <c r="EUN11" s="23"/>
      <c r="EUO11" s="23"/>
      <c r="EUP11" s="23"/>
      <c r="EUQ11" s="23"/>
      <c r="EUR11" s="23"/>
      <c r="EUS11" s="23"/>
      <c r="EUT11" s="23"/>
      <c r="EUU11" s="23"/>
      <c r="EUV11" s="23"/>
      <c r="EUW11" s="23"/>
      <c r="EUX11" s="23"/>
      <c r="EUY11" s="23"/>
      <c r="EUZ11" s="23"/>
      <c r="EVA11" s="23"/>
      <c r="EVB11" s="23"/>
      <c r="EVC11" s="23"/>
      <c r="EVD11" s="23"/>
      <c r="EVE11" s="23"/>
      <c r="EVF11" s="23"/>
      <c r="EVG11" s="23"/>
      <c r="EVH11" s="23"/>
      <c r="EVI11" s="23"/>
      <c r="EVJ11" s="23"/>
      <c r="EVK11" s="23"/>
      <c r="EVL11" s="23"/>
      <c r="EVM11" s="23"/>
      <c r="EVN11" s="23"/>
      <c r="EVO11" s="23"/>
      <c r="EVP11" s="23"/>
      <c r="EVQ11" s="23"/>
      <c r="EVR11" s="23"/>
      <c r="EVS11" s="23"/>
      <c r="EVT11" s="23"/>
      <c r="EVU11" s="23"/>
      <c r="EVV11" s="23"/>
      <c r="EVW11" s="23"/>
      <c r="EVX11" s="23"/>
      <c r="EVY11" s="23"/>
      <c r="EVZ11" s="23"/>
      <c r="EWA11" s="23"/>
      <c r="EWB11" s="23"/>
      <c r="EWC11" s="23"/>
      <c r="EWD11" s="23"/>
      <c r="EWE11" s="23"/>
      <c r="EWF11" s="23"/>
      <c r="EWG11" s="23"/>
      <c r="EWH11" s="23"/>
      <c r="EWI11" s="23"/>
      <c r="EWJ11" s="23"/>
      <c r="EWK11" s="23"/>
      <c r="EWL11" s="23"/>
      <c r="EWM11" s="23"/>
      <c r="EWN11" s="23"/>
      <c r="EWO11" s="23"/>
      <c r="EWP11" s="23"/>
      <c r="EWQ11" s="23"/>
      <c r="EWR11" s="23"/>
      <c r="EWS11" s="23"/>
      <c r="EWT11" s="23"/>
      <c r="EWU11" s="23"/>
      <c r="EWV11" s="23"/>
      <c r="EWW11" s="23"/>
      <c r="EWX11" s="23"/>
      <c r="EWY11" s="23"/>
      <c r="EWZ11" s="23"/>
      <c r="EXA11" s="23"/>
      <c r="EXB11" s="23"/>
      <c r="EXC11" s="23"/>
      <c r="EXD11" s="23"/>
      <c r="EXE11" s="23"/>
      <c r="EXF11" s="23"/>
      <c r="EXG11" s="23"/>
      <c r="EXH11" s="23"/>
      <c r="EXI11" s="23"/>
      <c r="EXJ11" s="23"/>
      <c r="EXK11" s="23"/>
      <c r="EXL11" s="23"/>
      <c r="EXM11" s="23"/>
      <c r="EXN11" s="23"/>
      <c r="EXO11" s="23"/>
      <c r="EXP11" s="23"/>
      <c r="EXQ11" s="23"/>
      <c r="EXR11" s="23"/>
      <c r="EXS11" s="23"/>
      <c r="EXT11" s="23"/>
      <c r="EXU11" s="23"/>
      <c r="EXV11" s="23"/>
      <c r="EXW11" s="23"/>
      <c r="EXX11" s="23"/>
      <c r="EXY11" s="23"/>
      <c r="EXZ11" s="23"/>
      <c r="EYA11" s="23"/>
      <c r="EYB11" s="23"/>
      <c r="EYC11" s="23"/>
      <c r="EYD11" s="23"/>
      <c r="EYE11" s="23"/>
      <c r="EYF11" s="23"/>
      <c r="EYG11" s="23"/>
      <c r="EYH11" s="23"/>
      <c r="EYI11" s="23"/>
      <c r="EYJ11" s="23"/>
      <c r="EYK11" s="23"/>
      <c r="EYL11" s="23"/>
      <c r="EYM11" s="23"/>
      <c r="EYN11" s="23"/>
      <c r="EYO11" s="23"/>
      <c r="EYP11" s="23"/>
      <c r="EYQ11" s="23"/>
      <c r="EYR11" s="23"/>
      <c r="EYS11" s="23"/>
      <c r="EYT11" s="23"/>
      <c r="EYU11" s="23"/>
      <c r="EYV11" s="23"/>
      <c r="EYW11" s="23"/>
      <c r="EYX11" s="23"/>
      <c r="EYY11" s="23"/>
      <c r="EYZ11" s="23"/>
      <c r="EZA11" s="23"/>
      <c r="EZB11" s="23"/>
      <c r="EZC11" s="23"/>
      <c r="EZD11" s="23"/>
      <c r="EZE11" s="23"/>
      <c r="EZF11" s="23"/>
      <c r="EZG11" s="23"/>
      <c r="EZH11" s="23"/>
      <c r="EZI11" s="23"/>
      <c r="EZJ11" s="23"/>
      <c r="EZK11" s="23"/>
      <c r="EZL11" s="23"/>
      <c r="EZM11" s="23"/>
      <c r="EZN11" s="23"/>
      <c r="EZO11" s="23"/>
      <c r="EZP11" s="23"/>
      <c r="EZQ11" s="23"/>
      <c r="EZR11" s="23"/>
      <c r="EZS11" s="23"/>
      <c r="EZT11" s="23"/>
      <c r="EZU11" s="23"/>
      <c r="EZV11" s="23"/>
      <c r="EZW11" s="23"/>
      <c r="EZX11" s="23"/>
      <c r="EZY11" s="23"/>
      <c r="EZZ11" s="23"/>
      <c r="FAA11" s="23"/>
      <c r="FAB11" s="23"/>
      <c r="FAC11" s="23"/>
      <c r="FAD11" s="23"/>
      <c r="FAE11" s="23"/>
      <c r="FAF11" s="23"/>
      <c r="FAG11" s="23"/>
      <c r="FAH11" s="23"/>
      <c r="FAI11" s="23"/>
      <c r="FAJ11" s="23"/>
      <c r="FAK11" s="23"/>
      <c r="FAL11" s="23"/>
      <c r="FAM11" s="23"/>
      <c r="FAN11" s="23"/>
      <c r="FAO11" s="23"/>
      <c r="FAP11" s="23"/>
      <c r="FAQ11" s="23"/>
      <c r="FAR11" s="23"/>
      <c r="FAS11" s="23"/>
      <c r="FAT11" s="23"/>
      <c r="FAU11" s="23"/>
      <c r="FAV11" s="23"/>
      <c r="FAW11" s="23"/>
      <c r="FAX11" s="23"/>
      <c r="FAY11" s="23"/>
      <c r="FAZ11" s="23"/>
      <c r="FBA11" s="23"/>
      <c r="FBB11" s="23"/>
      <c r="FBC11" s="23"/>
      <c r="FBD11" s="23"/>
      <c r="FBE11" s="23"/>
      <c r="FBF11" s="23"/>
      <c r="FBG11" s="23"/>
      <c r="FBH11" s="23"/>
      <c r="FBI11" s="23"/>
      <c r="FBJ11" s="23"/>
      <c r="FBK11" s="23"/>
      <c r="FBL11" s="23"/>
      <c r="FBM11" s="23"/>
      <c r="FBN11" s="23"/>
      <c r="FBO11" s="23"/>
      <c r="FBP11" s="23"/>
      <c r="FBQ11" s="23"/>
      <c r="FBR11" s="23"/>
      <c r="FBS11" s="23"/>
      <c r="FBT11" s="23"/>
      <c r="FBU11" s="23"/>
      <c r="FBV11" s="23"/>
      <c r="FBW11" s="23"/>
      <c r="FBX11" s="23"/>
      <c r="FBY11" s="23"/>
      <c r="FBZ11" s="23"/>
      <c r="FCA11" s="23"/>
      <c r="FCB11" s="23"/>
      <c r="FCC11" s="23"/>
      <c r="FCD11" s="23"/>
      <c r="FCE11" s="23"/>
      <c r="FCF11" s="23"/>
      <c r="FCG11" s="23"/>
      <c r="FCH11" s="23"/>
      <c r="FCI11" s="23"/>
      <c r="FCJ11" s="23"/>
      <c r="FCK11" s="23"/>
      <c r="FCL11" s="23"/>
      <c r="FCM11" s="23"/>
      <c r="FCN11" s="23"/>
      <c r="FCO11" s="23"/>
      <c r="FCP11" s="23"/>
      <c r="FCQ11" s="23"/>
      <c r="FCR11" s="23"/>
      <c r="FCS11" s="23"/>
      <c r="FCT11" s="23"/>
      <c r="FCU11" s="23"/>
      <c r="FCV11" s="23"/>
      <c r="FCW11" s="23"/>
      <c r="FCX11" s="23"/>
      <c r="FCY11" s="23"/>
      <c r="FCZ11" s="23"/>
      <c r="FDA11" s="23"/>
      <c r="FDB11" s="23"/>
      <c r="FDC11" s="23"/>
      <c r="FDD11" s="23"/>
      <c r="FDE11" s="23"/>
      <c r="FDF11" s="23"/>
      <c r="FDG11" s="23"/>
      <c r="FDH11" s="23"/>
      <c r="FDI11" s="23"/>
      <c r="FDJ11" s="23"/>
      <c r="FDK11" s="23"/>
      <c r="FDL11" s="23"/>
      <c r="FDM11" s="23"/>
      <c r="FDN11" s="23"/>
      <c r="FDO11" s="23"/>
      <c r="FDP11" s="23"/>
      <c r="FDQ11" s="23"/>
      <c r="FDR11" s="23"/>
      <c r="FDS11" s="23"/>
      <c r="FDT11" s="23"/>
      <c r="FDU11" s="23"/>
      <c r="FDV11" s="23"/>
      <c r="FDW11" s="23"/>
      <c r="FDX11" s="23"/>
      <c r="FDY11" s="23"/>
      <c r="FDZ11" s="23"/>
      <c r="FEA11" s="23"/>
      <c r="FEB11" s="23"/>
      <c r="FEC11" s="23"/>
      <c r="FED11" s="23"/>
      <c r="FEE11" s="23"/>
      <c r="FEF11" s="23"/>
      <c r="FEG11" s="23"/>
      <c r="FEH11" s="23"/>
      <c r="FEI11" s="23"/>
      <c r="FEJ11" s="23"/>
      <c r="FEK11" s="23"/>
      <c r="FEL11" s="23"/>
      <c r="FEM11" s="23"/>
      <c r="FEN11" s="23"/>
      <c r="FEO11" s="23"/>
      <c r="FEP11" s="23"/>
      <c r="FEQ11" s="23"/>
      <c r="FER11" s="23"/>
      <c r="FES11" s="23"/>
      <c r="FET11" s="23"/>
      <c r="FEU11" s="23"/>
      <c r="FEV11" s="23"/>
      <c r="FEW11" s="23"/>
      <c r="FEX11" s="23"/>
      <c r="FEY11" s="23"/>
      <c r="FEZ11" s="23"/>
      <c r="FFA11" s="23"/>
      <c r="FFB11" s="23"/>
      <c r="FFC11" s="23"/>
      <c r="FFD11" s="23"/>
      <c r="FFE11" s="23"/>
      <c r="FFF11" s="23"/>
      <c r="FFG11" s="23"/>
      <c r="FFH11" s="23"/>
      <c r="FFI11" s="23"/>
      <c r="FFJ11" s="23"/>
      <c r="FFK11" s="23"/>
      <c r="FFL11" s="23"/>
      <c r="FFM11" s="23"/>
      <c r="FFN11" s="23"/>
      <c r="FFO11" s="23"/>
      <c r="FFP11" s="23"/>
      <c r="FFQ11" s="23"/>
      <c r="FFR11" s="23"/>
      <c r="FFS11" s="23"/>
      <c r="FFT11" s="23"/>
      <c r="FFU11" s="23"/>
      <c r="FFV11" s="23"/>
      <c r="FFW11" s="23"/>
      <c r="FFX11" s="23"/>
      <c r="FFY11" s="23"/>
      <c r="FFZ11" s="23"/>
      <c r="FGA11" s="23"/>
      <c r="FGB11" s="23"/>
      <c r="FGC11" s="23"/>
      <c r="FGD11" s="23"/>
      <c r="FGE11" s="23"/>
      <c r="FGF11" s="23"/>
      <c r="FGG11" s="23"/>
      <c r="FGH11" s="23"/>
      <c r="FGI11" s="23"/>
      <c r="FGJ11" s="23"/>
      <c r="FGK11" s="23"/>
      <c r="FGL11" s="23"/>
      <c r="FGM11" s="23"/>
      <c r="FGN11" s="23"/>
      <c r="FGO11" s="23"/>
      <c r="FGP11" s="23"/>
      <c r="FGQ11" s="23"/>
      <c r="FGR11" s="23"/>
      <c r="FGS11" s="23"/>
      <c r="FGT11" s="23"/>
      <c r="FGU11" s="23"/>
      <c r="FGV11" s="23"/>
      <c r="FGW11" s="23"/>
      <c r="FGX11" s="23"/>
      <c r="FGY11" s="23"/>
      <c r="FGZ11" s="23"/>
      <c r="FHA11" s="23"/>
      <c r="FHB11" s="23"/>
      <c r="FHC11" s="23"/>
      <c r="FHD11" s="23"/>
      <c r="FHE11" s="23"/>
      <c r="FHF11" s="23"/>
      <c r="FHG11" s="23"/>
      <c r="FHH11" s="23"/>
      <c r="FHI11" s="23"/>
      <c r="FHJ11" s="23"/>
      <c r="FHK11" s="23"/>
      <c r="FHL11" s="23"/>
      <c r="FHM11" s="23"/>
      <c r="FHN11" s="23"/>
      <c r="FHO11" s="23"/>
      <c r="FHP11" s="23"/>
      <c r="FHQ11" s="23"/>
      <c r="FHR11" s="23"/>
      <c r="FHS11" s="23"/>
      <c r="FHT11" s="23"/>
      <c r="FHU11" s="23"/>
      <c r="FHV11" s="23"/>
      <c r="FHW11" s="23"/>
      <c r="FHX11" s="23"/>
      <c r="FHY11" s="23"/>
      <c r="FHZ11" s="23"/>
      <c r="FIA11" s="23"/>
      <c r="FIB11" s="23"/>
      <c r="FIC11" s="23"/>
      <c r="FID11" s="23"/>
      <c r="FIE11" s="23"/>
      <c r="FIF11" s="23"/>
      <c r="FIG11" s="23"/>
      <c r="FIH11" s="23"/>
      <c r="FII11" s="23"/>
      <c r="FIJ11" s="23"/>
      <c r="FIK11" s="23"/>
      <c r="FIL11" s="23"/>
      <c r="FIM11" s="23"/>
      <c r="FIN11" s="23"/>
      <c r="FIO11" s="23"/>
      <c r="FIP11" s="23"/>
      <c r="FIQ11" s="23"/>
      <c r="FIR11" s="23"/>
      <c r="FIS11" s="23"/>
      <c r="FIT11" s="23"/>
      <c r="FIU11" s="23"/>
      <c r="FIV11" s="23"/>
      <c r="FIW11" s="23"/>
      <c r="FIX11" s="23"/>
      <c r="FIY11" s="23"/>
      <c r="FIZ11" s="23"/>
      <c r="FJA11" s="23"/>
      <c r="FJB11" s="23"/>
      <c r="FJC11" s="23"/>
      <c r="FJD11" s="23"/>
      <c r="FJE11" s="23"/>
      <c r="FJF11" s="23"/>
      <c r="FJG11" s="23"/>
      <c r="FJH11" s="23"/>
      <c r="FJI11" s="23"/>
      <c r="FJJ11" s="23"/>
      <c r="FJK11" s="23"/>
      <c r="FJL11" s="23"/>
      <c r="FJM11" s="23"/>
      <c r="FJN11" s="23"/>
      <c r="FJO11" s="23"/>
      <c r="FJP11" s="23"/>
      <c r="FJQ11" s="23"/>
      <c r="FJR11" s="23"/>
      <c r="FJS11" s="23"/>
      <c r="FJT11" s="23"/>
      <c r="FJU11" s="23"/>
      <c r="FJV11" s="23"/>
      <c r="FJW11" s="23"/>
      <c r="FJX11" s="23"/>
      <c r="FJY11" s="23"/>
      <c r="FJZ11" s="23"/>
      <c r="FKA11" s="23"/>
      <c r="FKB11" s="23"/>
      <c r="FKC11" s="23"/>
      <c r="FKD11" s="23"/>
      <c r="FKE11" s="23"/>
      <c r="FKF11" s="23"/>
      <c r="FKG11" s="23"/>
      <c r="FKH11" s="23"/>
      <c r="FKI11" s="23"/>
      <c r="FKJ11" s="23"/>
      <c r="FKK11" s="23"/>
      <c r="FKL11" s="23"/>
      <c r="FKM11" s="23"/>
      <c r="FKN11" s="23"/>
      <c r="FKO11" s="23"/>
      <c r="FKP11" s="23"/>
      <c r="FKQ11" s="23"/>
      <c r="FKR11" s="23"/>
      <c r="FKS11" s="23"/>
      <c r="FKT11" s="23"/>
      <c r="FKU11" s="23"/>
      <c r="FKV11" s="23"/>
      <c r="FKW11" s="23"/>
      <c r="FKX11" s="23"/>
      <c r="FKY11" s="23"/>
      <c r="FKZ11" s="23"/>
      <c r="FLA11" s="23"/>
      <c r="FLB11" s="23"/>
      <c r="FLC11" s="23"/>
      <c r="FLD11" s="23"/>
      <c r="FLE11" s="23"/>
      <c r="FLF11" s="23"/>
      <c r="FLG11" s="23"/>
      <c r="FLH11" s="23"/>
      <c r="FLI11" s="23"/>
      <c r="FLJ11" s="23"/>
      <c r="FLK11" s="23"/>
      <c r="FLL11" s="23"/>
      <c r="FLM11" s="23"/>
      <c r="FLN11" s="23"/>
      <c r="FLO11" s="23"/>
      <c r="FLP11" s="23"/>
      <c r="FLQ11" s="23"/>
      <c r="FLR11" s="23"/>
      <c r="FLS11" s="23"/>
      <c r="FLT11" s="23"/>
      <c r="FLU11" s="23"/>
      <c r="FLV11" s="23"/>
      <c r="FLW11" s="23"/>
      <c r="FLX11" s="23"/>
      <c r="FLY11" s="23"/>
      <c r="FLZ11" s="23"/>
      <c r="FMA11" s="23"/>
      <c r="FMB11" s="23"/>
      <c r="FMC11" s="23"/>
      <c r="FMD11" s="23"/>
      <c r="FME11" s="23"/>
      <c r="FMF11" s="23"/>
      <c r="FMG11" s="23"/>
      <c r="FMH11" s="23"/>
      <c r="FMI11" s="23"/>
      <c r="FMJ11" s="23"/>
      <c r="FMK11" s="23"/>
      <c r="FML11" s="23"/>
      <c r="FMM11" s="23"/>
      <c r="FMN11" s="23"/>
      <c r="FMO11" s="23"/>
      <c r="FMP11" s="23"/>
      <c r="FMQ11" s="23"/>
      <c r="FMR11" s="23"/>
      <c r="FMS11" s="23"/>
      <c r="FMT11" s="23"/>
      <c r="FMU11" s="23"/>
      <c r="FMV11" s="23"/>
      <c r="FMW11" s="23"/>
      <c r="FMX11" s="23"/>
      <c r="FMY11" s="23"/>
      <c r="FMZ11" s="23"/>
      <c r="FNA11" s="23"/>
      <c r="FNB11" s="23"/>
      <c r="FNC11" s="23"/>
      <c r="FND11" s="23"/>
      <c r="FNE11" s="23"/>
      <c r="FNF11" s="23"/>
      <c r="FNG11" s="23"/>
      <c r="FNH11" s="23"/>
      <c r="FNI11" s="23"/>
      <c r="FNJ11" s="23"/>
      <c r="FNK11" s="23"/>
      <c r="FNL11" s="23"/>
      <c r="FNM11" s="23"/>
      <c r="FNN11" s="23"/>
      <c r="FNO11" s="23"/>
      <c r="FNP11" s="23"/>
      <c r="FNQ11" s="23"/>
      <c r="FNR11" s="23"/>
      <c r="FNS11" s="23"/>
      <c r="FNT11" s="23"/>
      <c r="FNU11" s="23"/>
      <c r="FNV11" s="23"/>
      <c r="FNW11" s="23"/>
      <c r="FNX11" s="23"/>
      <c r="FNY11" s="23"/>
      <c r="FNZ11" s="23"/>
      <c r="FOA11" s="23"/>
      <c r="FOB11" s="23"/>
      <c r="FOC11" s="23"/>
      <c r="FOD11" s="23"/>
      <c r="FOE11" s="23"/>
      <c r="FOF11" s="23"/>
      <c r="FOG11" s="23"/>
      <c r="FOH11" s="23"/>
      <c r="FOI11" s="23"/>
      <c r="FOJ11" s="23"/>
      <c r="FOK11" s="23"/>
      <c r="FOL11" s="23"/>
      <c r="FOM11" s="23"/>
      <c r="FON11" s="23"/>
      <c r="FOO11" s="23"/>
      <c r="FOP11" s="23"/>
      <c r="FOQ11" s="23"/>
      <c r="FOR11" s="23"/>
      <c r="FOS11" s="23"/>
      <c r="FOT11" s="23"/>
      <c r="FOU11" s="23"/>
      <c r="FOV11" s="23"/>
      <c r="FOW11" s="23"/>
      <c r="FOX11" s="23"/>
      <c r="FOY11" s="23"/>
      <c r="FOZ11" s="23"/>
      <c r="FPA11" s="23"/>
      <c r="FPB11" s="23"/>
      <c r="FPC11" s="23"/>
      <c r="FPD11" s="23"/>
      <c r="FPE11" s="23"/>
      <c r="FPF11" s="23"/>
      <c r="FPG11" s="23"/>
      <c r="FPH11" s="23"/>
      <c r="FPI11" s="23"/>
      <c r="FPJ11" s="23"/>
      <c r="FPK11" s="23"/>
      <c r="FPL11" s="23"/>
      <c r="FPM11" s="23"/>
      <c r="FPN11" s="23"/>
      <c r="FPO11" s="23"/>
      <c r="FPP11" s="23"/>
      <c r="FPQ11" s="23"/>
      <c r="FPR11" s="23"/>
      <c r="FPS11" s="23"/>
      <c r="FPT11" s="23"/>
      <c r="FPU11" s="23"/>
      <c r="FPV11" s="23"/>
      <c r="FPW11" s="23"/>
      <c r="FPX11" s="23"/>
      <c r="FPY11" s="23"/>
      <c r="FPZ11" s="23"/>
      <c r="FQA11" s="23"/>
      <c r="FQB11" s="23"/>
      <c r="FQC11" s="23"/>
      <c r="FQD11" s="23"/>
      <c r="FQE11" s="23"/>
      <c r="FQF11" s="23"/>
      <c r="FQG11" s="23"/>
      <c r="FQH11" s="23"/>
      <c r="FQI11" s="23"/>
      <c r="FQJ11" s="23"/>
      <c r="FQK11" s="23"/>
      <c r="FQL11" s="23"/>
      <c r="FQM11" s="23"/>
      <c r="FQN11" s="23"/>
      <c r="FQO11" s="23"/>
      <c r="FQP11" s="23"/>
      <c r="FQQ11" s="23"/>
      <c r="FQR11" s="23"/>
      <c r="FQS11" s="23"/>
      <c r="FQT11" s="23"/>
      <c r="FQU11" s="23"/>
      <c r="FQV11" s="23"/>
      <c r="FQW11" s="23"/>
      <c r="FQX11" s="23"/>
      <c r="FQY11" s="23"/>
      <c r="FQZ11" s="23"/>
      <c r="FRA11" s="23"/>
      <c r="FRB11" s="23"/>
      <c r="FRC11" s="23"/>
      <c r="FRD11" s="23"/>
      <c r="FRE11" s="23"/>
      <c r="FRF11" s="23"/>
      <c r="FRG11" s="23"/>
      <c r="FRH11" s="23"/>
      <c r="FRI11" s="23"/>
      <c r="FRJ11" s="23"/>
      <c r="FRK11" s="23"/>
      <c r="FRL11" s="23"/>
      <c r="FRM11" s="23"/>
      <c r="FRN11" s="23"/>
      <c r="FRO11" s="23"/>
      <c r="FRP11" s="23"/>
      <c r="FRQ11" s="23"/>
      <c r="FRR11" s="23"/>
      <c r="FRS11" s="23"/>
      <c r="FRT11" s="23"/>
      <c r="FRU11" s="23"/>
      <c r="FRV11" s="23"/>
      <c r="FRW11" s="23"/>
      <c r="FRX11" s="23"/>
      <c r="FRY11" s="23"/>
      <c r="FRZ11" s="23"/>
      <c r="FSA11" s="23"/>
      <c r="FSB11" s="23"/>
      <c r="FSC11" s="23"/>
      <c r="FSD11" s="23"/>
      <c r="FSE11" s="23"/>
      <c r="FSF11" s="23"/>
      <c r="FSG11" s="23"/>
      <c r="FSH11" s="23"/>
      <c r="FSI11" s="23"/>
      <c r="FSJ11" s="23"/>
      <c r="FSK11" s="23"/>
      <c r="FSL11" s="23"/>
      <c r="FSM11" s="23"/>
      <c r="FSN11" s="23"/>
      <c r="FSO11" s="23"/>
      <c r="FSP11" s="23"/>
      <c r="FSQ11" s="23"/>
      <c r="FSR11" s="23"/>
      <c r="FSS11" s="23"/>
      <c r="FST11" s="23"/>
      <c r="FSU11" s="23"/>
      <c r="FSV11" s="23"/>
      <c r="FSW11" s="23"/>
      <c r="FSX11" s="23"/>
      <c r="FSY11" s="23"/>
      <c r="FSZ11" s="23"/>
      <c r="FTA11" s="23"/>
      <c r="FTB11" s="23"/>
      <c r="FTC11" s="23"/>
      <c r="FTD11" s="23"/>
      <c r="FTE11" s="23"/>
      <c r="FTF11" s="23"/>
      <c r="FTG11" s="23"/>
      <c r="FTH11" s="23"/>
      <c r="FTI11" s="23"/>
      <c r="FTJ11" s="23"/>
      <c r="FTK11" s="23"/>
      <c r="FTL11" s="23"/>
      <c r="FTM11" s="23"/>
      <c r="FTN11" s="23"/>
      <c r="FTO11" s="23"/>
      <c r="FTP11" s="23"/>
      <c r="FTQ11" s="23"/>
      <c r="FTR11" s="23"/>
      <c r="FTS11" s="23"/>
      <c r="FTT11" s="23"/>
      <c r="FTU11" s="23"/>
      <c r="FTV11" s="23"/>
      <c r="FTW11" s="23"/>
      <c r="FTX11" s="23"/>
      <c r="FTY11" s="23"/>
      <c r="FTZ11" s="23"/>
      <c r="FUA11" s="23"/>
      <c r="FUB11" s="23"/>
      <c r="FUC11" s="23"/>
      <c r="FUD11" s="23"/>
      <c r="FUE11" s="23"/>
      <c r="FUF11" s="23"/>
      <c r="FUG11" s="23"/>
      <c r="FUH11" s="23"/>
      <c r="FUI11" s="23"/>
      <c r="FUJ11" s="23"/>
      <c r="FUK11" s="23"/>
      <c r="FUL11" s="23"/>
      <c r="FUM11" s="23"/>
      <c r="FUN11" s="23"/>
      <c r="FUO11" s="23"/>
      <c r="FUP11" s="23"/>
      <c r="FUQ11" s="23"/>
      <c r="FUR11" s="23"/>
      <c r="FUS11" s="23"/>
      <c r="FUT11" s="23"/>
      <c r="FUU11" s="23"/>
      <c r="FUV11" s="23"/>
      <c r="FUW11" s="23"/>
      <c r="FUX11" s="23"/>
      <c r="FUY11" s="23"/>
      <c r="FUZ11" s="23"/>
      <c r="FVA11" s="23"/>
      <c r="FVB11" s="23"/>
      <c r="FVC11" s="23"/>
      <c r="FVD11" s="23"/>
      <c r="FVE11" s="23"/>
      <c r="FVF11" s="23"/>
      <c r="FVG11" s="23"/>
      <c r="FVH11" s="23"/>
      <c r="FVI11" s="23"/>
      <c r="FVJ11" s="23"/>
      <c r="FVK11" s="23"/>
      <c r="FVL11" s="23"/>
      <c r="FVM11" s="23"/>
      <c r="FVN11" s="23"/>
      <c r="FVO11" s="23"/>
      <c r="FVP11" s="23"/>
      <c r="FVQ11" s="23"/>
      <c r="FVR11" s="23"/>
      <c r="FVS11" s="23"/>
      <c r="FVT11" s="23"/>
      <c r="FVU11" s="23"/>
      <c r="FVV11" s="23"/>
      <c r="FVW11" s="23"/>
      <c r="FVX11" s="23"/>
      <c r="FVY11" s="23"/>
      <c r="FVZ11" s="23"/>
      <c r="FWA11" s="23"/>
      <c r="FWB11" s="23"/>
      <c r="FWC11" s="23"/>
      <c r="FWD11" s="23"/>
      <c r="FWE11" s="23"/>
      <c r="FWF11" s="23"/>
      <c r="FWG11" s="23"/>
      <c r="FWH11" s="23"/>
      <c r="FWI11" s="23"/>
      <c r="FWJ11" s="23"/>
      <c r="FWK11" s="23"/>
      <c r="FWL11" s="23"/>
      <c r="FWM11" s="23"/>
      <c r="FWN11" s="23"/>
      <c r="FWO11" s="23"/>
      <c r="FWP11" s="23"/>
      <c r="FWQ11" s="23"/>
      <c r="FWR11" s="23"/>
      <c r="FWS11" s="23"/>
      <c r="FWT11" s="23"/>
      <c r="FWU11" s="23"/>
      <c r="FWV11" s="23"/>
      <c r="FWW11" s="23"/>
      <c r="FWX11" s="23"/>
      <c r="FWY11" s="23"/>
      <c r="FWZ11" s="23"/>
      <c r="FXA11" s="23"/>
      <c r="FXB11" s="23"/>
      <c r="FXC11" s="23"/>
      <c r="FXD11" s="23"/>
      <c r="FXE11" s="23"/>
      <c r="FXF11" s="23"/>
      <c r="FXG11" s="23"/>
      <c r="FXH11" s="23"/>
      <c r="FXI11" s="23"/>
      <c r="FXJ11" s="23"/>
      <c r="FXK11" s="23"/>
      <c r="FXL11" s="23"/>
      <c r="FXM11" s="23"/>
      <c r="FXN11" s="23"/>
      <c r="FXO11" s="23"/>
      <c r="FXP11" s="23"/>
      <c r="FXQ11" s="23"/>
      <c r="FXR11" s="23"/>
      <c r="FXS11" s="23"/>
      <c r="FXT11" s="23"/>
      <c r="FXU11" s="23"/>
      <c r="FXV11" s="23"/>
      <c r="FXW11" s="23"/>
      <c r="FXX11" s="23"/>
      <c r="FXY11" s="23"/>
      <c r="FXZ11" s="23"/>
      <c r="FYA11" s="23"/>
      <c r="FYB11" s="23"/>
      <c r="FYC11" s="23"/>
      <c r="FYD11" s="23"/>
      <c r="FYE11" s="23"/>
      <c r="FYF11" s="23"/>
      <c r="FYG11" s="23"/>
      <c r="FYH11" s="23"/>
      <c r="FYI11" s="23"/>
      <c r="FYJ11" s="23"/>
      <c r="FYK11" s="23"/>
      <c r="FYL11" s="23"/>
      <c r="FYM11" s="23"/>
      <c r="FYN11" s="23"/>
      <c r="FYO11" s="23"/>
      <c r="FYP11" s="23"/>
      <c r="FYQ11" s="23"/>
      <c r="FYR11" s="23"/>
      <c r="FYS11" s="23"/>
      <c r="FYT11" s="23"/>
      <c r="FYU11" s="23"/>
      <c r="FYV11" s="23"/>
      <c r="FYW11" s="23"/>
      <c r="FYX11" s="23"/>
      <c r="FYY11" s="23"/>
      <c r="FYZ11" s="23"/>
      <c r="FZA11" s="23"/>
      <c r="FZB11" s="23"/>
      <c r="FZC11" s="23"/>
      <c r="FZD11" s="23"/>
      <c r="FZE11" s="23"/>
      <c r="FZF11" s="23"/>
      <c r="FZG11" s="23"/>
      <c r="FZH11" s="23"/>
      <c r="FZI11" s="23"/>
      <c r="FZJ11" s="23"/>
      <c r="FZK11" s="23"/>
      <c r="FZL11" s="23"/>
      <c r="FZM11" s="23"/>
      <c r="FZN11" s="23"/>
      <c r="FZO11" s="23"/>
      <c r="FZP11" s="23"/>
      <c r="FZQ11" s="23"/>
      <c r="FZR11" s="23"/>
      <c r="FZS11" s="23"/>
      <c r="FZT11" s="23"/>
      <c r="FZU11" s="23"/>
      <c r="FZV11" s="23"/>
      <c r="FZW11" s="23"/>
      <c r="FZX11" s="23"/>
      <c r="FZY11" s="23"/>
      <c r="FZZ11" s="23"/>
      <c r="GAA11" s="23"/>
      <c r="GAB11" s="23"/>
      <c r="GAC11" s="23"/>
      <c r="GAD11" s="23"/>
      <c r="GAE11" s="23"/>
      <c r="GAF11" s="23"/>
      <c r="GAG11" s="23"/>
      <c r="GAH11" s="23"/>
      <c r="GAI11" s="23"/>
      <c r="GAJ11" s="23"/>
      <c r="GAK11" s="23"/>
      <c r="GAL11" s="23"/>
      <c r="GAM11" s="23"/>
      <c r="GAN11" s="23"/>
      <c r="GAO11" s="23"/>
      <c r="GAP11" s="23"/>
      <c r="GAQ11" s="23"/>
      <c r="GAR11" s="23"/>
      <c r="GAS11" s="23"/>
      <c r="GAT11" s="23"/>
      <c r="GAU11" s="23"/>
      <c r="GAV11" s="23"/>
      <c r="GAW11" s="23"/>
      <c r="GAX11" s="23"/>
      <c r="GAY11" s="23"/>
      <c r="GAZ11" s="23"/>
      <c r="GBA11" s="23"/>
      <c r="GBB11" s="23"/>
      <c r="GBC11" s="23"/>
      <c r="GBD11" s="23"/>
      <c r="GBE11" s="23"/>
      <c r="GBF11" s="23"/>
      <c r="GBG11" s="23"/>
      <c r="GBH11" s="23"/>
      <c r="GBI11" s="23"/>
      <c r="GBJ11" s="23"/>
      <c r="GBK11" s="23"/>
      <c r="GBL11" s="23"/>
      <c r="GBM11" s="23"/>
      <c r="GBN11" s="23"/>
      <c r="GBO11" s="23"/>
      <c r="GBP11" s="23"/>
      <c r="GBQ11" s="23"/>
      <c r="GBR11" s="23"/>
      <c r="GBS11" s="23"/>
      <c r="GBT11" s="23"/>
      <c r="GBU11" s="23"/>
      <c r="GBV11" s="23"/>
      <c r="GBW11" s="23"/>
      <c r="GBX11" s="23"/>
      <c r="GBY11" s="23"/>
      <c r="GBZ11" s="23"/>
      <c r="GCA11" s="23"/>
      <c r="GCB11" s="23"/>
      <c r="GCC11" s="23"/>
      <c r="GCD11" s="23"/>
      <c r="GCE11" s="23"/>
      <c r="GCF11" s="23"/>
      <c r="GCG11" s="23"/>
      <c r="GCH11" s="23"/>
      <c r="GCI11" s="23"/>
      <c r="GCJ11" s="23"/>
      <c r="GCK11" s="23"/>
      <c r="GCL11" s="23"/>
      <c r="GCM11" s="23"/>
      <c r="GCN11" s="23"/>
      <c r="GCO11" s="23"/>
      <c r="GCP11" s="23"/>
      <c r="GCQ11" s="23"/>
      <c r="GCR11" s="23"/>
      <c r="GCS11" s="23"/>
      <c r="GCT11" s="23"/>
      <c r="GCU11" s="23"/>
      <c r="GCV11" s="23"/>
      <c r="GCW11" s="23"/>
      <c r="GCX11" s="23"/>
      <c r="GCY11" s="23"/>
      <c r="GCZ11" s="23"/>
      <c r="GDA11" s="23"/>
      <c r="GDB11" s="23"/>
      <c r="GDC11" s="23"/>
      <c r="GDD11" s="23"/>
      <c r="GDE11" s="23"/>
      <c r="GDF11" s="23"/>
      <c r="GDG11" s="23"/>
      <c r="GDH11" s="23"/>
      <c r="GDI11" s="23"/>
      <c r="GDJ11" s="23"/>
      <c r="GDK11" s="23"/>
      <c r="GDL11" s="23"/>
      <c r="GDM11" s="23"/>
      <c r="GDN11" s="23"/>
      <c r="GDO11" s="23"/>
      <c r="GDP11" s="23"/>
      <c r="GDQ11" s="23"/>
      <c r="GDR11" s="23"/>
      <c r="GDS11" s="23"/>
      <c r="GDT11" s="23"/>
      <c r="GDU11" s="23"/>
      <c r="GDV11" s="23"/>
      <c r="GDW11" s="23"/>
      <c r="GDX11" s="23"/>
      <c r="GDY11" s="23"/>
      <c r="GDZ11" s="23"/>
      <c r="GEA11" s="23"/>
      <c r="GEB11" s="23"/>
      <c r="GEC11" s="23"/>
      <c r="GED11" s="23"/>
      <c r="GEE11" s="23"/>
      <c r="GEF11" s="23"/>
      <c r="GEG11" s="23"/>
      <c r="GEH11" s="23"/>
      <c r="GEI11" s="23"/>
      <c r="GEJ11" s="23"/>
      <c r="GEK11" s="23"/>
      <c r="GEL11" s="23"/>
      <c r="GEM11" s="23"/>
      <c r="GEN11" s="23"/>
      <c r="GEO11" s="23"/>
      <c r="GEP11" s="23"/>
      <c r="GEQ11" s="23"/>
      <c r="GER11" s="23"/>
      <c r="GES11" s="23"/>
      <c r="GET11" s="23"/>
      <c r="GEU11" s="23"/>
      <c r="GEV11" s="23"/>
      <c r="GEW11" s="23"/>
      <c r="GEX11" s="23"/>
      <c r="GEY11" s="23"/>
      <c r="GEZ11" s="23"/>
      <c r="GFA11" s="23"/>
      <c r="GFB11" s="23"/>
      <c r="GFC11" s="23"/>
      <c r="GFD11" s="23"/>
      <c r="GFE11" s="23"/>
      <c r="GFF11" s="23"/>
      <c r="GFG11" s="23"/>
      <c r="GFH11" s="23"/>
      <c r="GFI11" s="23"/>
      <c r="GFJ11" s="23"/>
      <c r="GFK11" s="23"/>
      <c r="GFL11" s="23"/>
      <c r="GFM11" s="23"/>
      <c r="GFN11" s="23"/>
      <c r="GFO11" s="23"/>
      <c r="GFP11" s="23"/>
      <c r="GFQ11" s="23"/>
      <c r="GFR11" s="23"/>
      <c r="GFS11" s="23"/>
      <c r="GFT11" s="23"/>
      <c r="GFU11" s="23"/>
      <c r="GFV11" s="23"/>
      <c r="GFW11" s="23"/>
      <c r="GFX11" s="23"/>
      <c r="GFY11" s="23"/>
      <c r="GFZ11" s="23"/>
      <c r="GGA11" s="23"/>
      <c r="GGB11" s="23"/>
      <c r="GGC11" s="23"/>
      <c r="GGD11" s="23"/>
      <c r="GGE11" s="23"/>
      <c r="GGF11" s="23"/>
      <c r="GGG11" s="23"/>
      <c r="GGH11" s="23"/>
      <c r="GGI11" s="23"/>
      <c r="GGJ11" s="23"/>
      <c r="GGK11" s="23"/>
      <c r="GGL11" s="23"/>
      <c r="GGM11" s="23"/>
      <c r="GGN11" s="23"/>
      <c r="GGO11" s="23"/>
      <c r="GGP11" s="23"/>
      <c r="GGQ11" s="23"/>
      <c r="GGR11" s="23"/>
      <c r="GGS11" s="23"/>
      <c r="GGT11" s="23"/>
      <c r="GGU11" s="23"/>
      <c r="GGV11" s="23"/>
      <c r="GGW11" s="23"/>
      <c r="GGX11" s="23"/>
      <c r="GGY11" s="23"/>
      <c r="GGZ11" s="23"/>
      <c r="GHA11" s="23"/>
      <c r="GHB11" s="23"/>
      <c r="GHC11" s="23"/>
      <c r="GHD11" s="23"/>
      <c r="GHE11" s="23"/>
      <c r="GHF11" s="23"/>
      <c r="GHG11" s="23"/>
      <c r="GHH11" s="23"/>
      <c r="GHI11" s="23"/>
      <c r="GHJ11" s="23"/>
      <c r="GHK11" s="23"/>
      <c r="GHL11" s="23"/>
      <c r="GHM11" s="23"/>
      <c r="GHN11" s="23"/>
      <c r="GHO11" s="23"/>
      <c r="GHP11" s="23"/>
      <c r="GHQ11" s="23"/>
      <c r="GHR11" s="23"/>
      <c r="GHS11" s="23"/>
      <c r="GHT11" s="23"/>
      <c r="GHU11" s="23"/>
      <c r="GHV11" s="23"/>
      <c r="GHW11" s="23"/>
      <c r="GHX11" s="23"/>
      <c r="GHY11" s="23"/>
      <c r="GHZ11" s="23"/>
      <c r="GIA11" s="23"/>
      <c r="GIB11" s="23"/>
      <c r="GIC11" s="23"/>
      <c r="GID11" s="23"/>
      <c r="GIE11" s="23"/>
      <c r="GIF11" s="23"/>
      <c r="GIG11" s="23"/>
      <c r="GIH11" s="23"/>
      <c r="GII11" s="23"/>
      <c r="GIJ11" s="23"/>
      <c r="GIK11" s="23"/>
      <c r="GIL11" s="23"/>
      <c r="GIM11" s="23"/>
      <c r="GIN11" s="23"/>
      <c r="GIO11" s="23"/>
      <c r="GIP11" s="23"/>
      <c r="GIQ11" s="23"/>
      <c r="GIR11" s="23"/>
      <c r="GIS11" s="23"/>
      <c r="GIT11" s="23"/>
      <c r="GIU11" s="23"/>
      <c r="GIV11" s="23"/>
      <c r="GIW11" s="23"/>
      <c r="GIX11" s="23"/>
      <c r="GIY11" s="23"/>
      <c r="GIZ11" s="23"/>
      <c r="GJA11" s="23"/>
      <c r="GJB11" s="23"/>
      <c r="GJC11" s="23"/>
      <c r="GJD11" s="23"/>
      <c r="GJE11" s="23"/>
      <c r="GJF11" s="23"/>
      <c r="GJG11" s="23"/>
      <c r="GJH11" s="23"/>
      <c r="GJI11" s="23"/>
      <c r="GJJ11" s="23"/>
      <c r="GJK11" s="23"/>
      <c r="GJL11" s="23"/>
      <c r="GJM11" s="23"/>
      <c r="GJN11" s="23"/>
      <c r="GJO11" s="23"/>
      <c r="GJP11" s="23"/>
      <c r="GJQ11" s="23"/>
      <c r="GJR11" s="23"/>
      <c r="GJS11" s="23"/>
      <c r="GJT11" s="23"/>
      <c r="GJU11" s="23"/>
      <c r="GJV11" s="23"/>
      <c r="GJW11" s="23"/>
      <c r="GJX11" s="23"/>
      <c r="GJY11" s="23"/>
      <c r="GJZ11" s="23"/>
      <c r="GKA11" s="23"/>
      <c r="GKB11" s="23"/>
      <c r="GKC11" s="23"/>
      <c r="GKD11" s="23"/>
      <c r="GKE11" s="23"/>
      <c r="GKF11" s="23"/>
      <c r="GKG11" s="23"/>
      <c r="GKH11" s="23"/>
      <c r="GKI11" s="23"/>
      <c r="GKJ11" s="23"/>
      <c r="GKK11" s="23"/>
      <c r="GKL11" s="23"/>
      <c r="GKM11" s="23"/>
      <c r="GKN11" s="23"/>
      <c r="GKO11" s="23"/>
      <c r="GKP11" s="23"/>
      <c r="GKQ11" s="23"/>
      <c r="GKR11" s="23"/>
      <c r="GKS11" s="23"/>
      <c r="GKT11" s="23"/>
      <c r="GKU11" s="23"/>
      <c r="GKV11" s="23"/>
      <c r="GKW11" s="23"/>
      <c r="GKX11" s="23"/>
      <c r="GKY11" s="23"/>
      <c r="GKZ11" s="23"/>
      <c r="GLA11" s="23"/>
      <c r="GLB11" s="23"/>
      <c r="GLC11" s="23"/>
      <c r="GLD11" s="23"/>
      <c r="GLE11" s="23"/>
      <c r="GLF11" s="23"/>
      <c r="GLG11" s="23"/>
      <c r="GLH11" s="23"/>
      <c r="GLI11" s="23"/>
      <c r="GLJ11" s="23"/>
      <c r="GLK11" s="23"/>
      <c r="GLL11" s="23"/>
      <c r="GLM11" s="23"/>
      <c r="GLN11" s="23"/>
      <c r="GLO11" s="23"/>
      <c r="GLP11" s="23"/>
      <c r="GLQ11" s="23"/>
      <c r="GLR11" s="23"/>
      <c r="GLS11" s="23"/>
      <c r="GLT11" s="23"/>
      <c r="GLU11" s="23"/>
      <c r="GLV11" s="23"/>
      <c r="GLW11" s="23"/>
      <c r="GLX11" s="23"/>
      <c r="GLY11" s="23"/>
      <c r="GLZ11" s="23"/>
      <c r="GMA11" s="23"/>
      <c r="GMB11" s="23"/>
      <c r="GMC11" s="23"/>
      <c r="GMD11" s="23"/>
      <c r="GME11" s="23"/>
      <c r="GMF11" s="23"/>
      <c r="GMG11" s="23"/>
      <c r="GMH11" s="23"/>
      <c r="GMI11" s="23"/>
      <c r="GMJ11" s="23"/>
      <c r="GMK11" s="23"/>
      <c r="GML11" s="23"/>
      <c r="GMM11" s="23"/>
      <c r="GMN11" s="23"/>
      <c r="GMO11" s="23"/>
      <c r="GMP11" s="23"/>
      <c r="GMQ11" s="23"/>
      <c r="GMR11" s="23"/>
      <c r="GMS11" s="23"/>
      <c r="GMT11" s="23"/>
      <c r="GMU11" s="23"/>
      <c r="GMV11" s="23"/>
      <c r="GMW11" s="23"/>
      <c r="GMX11" s="23"/>
      <c r="GMY11" s="23"/>
      <c r="GMZ11" s="23"/>
      <c r="GNA11" s="23"/>
      <c r="GNB11" s="23"/>
      <c r="GNC11" s="23"/>
      <c r="GND11" s="23"/>
      <c r="GNE11" s="23"/>
      <c r="GNF11" s="23"/>
      <c r="GNG11" s="23"/>
      <c r="GNH11" s="23"/>
      <c r="GNI11" s="23"/>
      <c r="GNJ11" s="23"/>
      <c r="GNK11" s="23"/>
      <c r="GNL11" s="23"/>
      <c r="GNM11" s="23"/>
      <c r="GNN11" s="23"/>
      <c r="GNO11" s="23"/>
      <c r="GNP11" s="23"/>
      <c r="GNQ11" s="23"/>
      <c r="GNR11" s="23"/>
      <c r="GNS11" s="23"/>
      <c r="GNT11" s="23"/>
      <c r="GNU11" s="23"/>
      <c r="GNV11" s="23"/>
      <c r="GNW11" s="23"/>
      <c r="GNX11" s="23"/>
      <c r="GNY11" s="23"/>
      <c r="GNZ11" s="23"/>
      <c r="GOA11" s="23"/>
      <c r="GOB11" s="23"/>
      <c r="GOC11" s="23"/>
      <c r="GOD11" s="23"/>
      <c r="GOE11" s="23"/>
      <c r="GOF11" s="23"/>
      <c r="GOG11" s="23"/>
      <c r="GOH11" s="23"/>
      <c r="GOI11" s="23"/>
      <c r="GOJ11" s="23"/>
      <c r="GOK11" s="23"/>
      <c r="GOL11" s="23"/>
      <c r="GOM11" s="23"/>
      <c r="GON11" s="23"/>
      <c r="GOO11" s="23"/>
      <c r="GOP11" s="23"/>
      <c r="GOQ11" s="23"/>
      <c r="GOR11" s="23"/>
      <c r="GOS11" s="23"/>
      <c r="GOT11" s="23"/>
      <c r="GOU11" s="23"/>
      <c r="GOV11" s="23"/>
      <c r="GOW11" s="23"/>
      <c r="GOX11" s="23"/>
      <c r="GOY11" s="23"/>
      <c r="GOZ11" s="23"/>
      <c r="GPA11" s="23"/>
      <c r="GPB11" s="23"/>
      <c r="GPC11" s="23"/>
      <c r="GPD11" s="23"/>
      <c r="GPE11" s="23"/>
      <c r="GPF11" s="23"/>
      <c r="GPG11" s="23"/>
      <c r="GPH11" s="23"/>
      <c r="GPI11" s="23"/>
      <c r="GPJ11" s="23"/>
      <c r="GPK11" s="23"/>
      <c r="GPL11" s="23"/>
      <c r="GPM11" s="23"/>
      <c r="GPN11" s="23"/>
      <c r="GPO11" s="23"/>
      <c r="GPP11" s="23"/>
      <c r="GPQ11" s="23"/>
      <c r="GPR11" s="23"/>
      <c r="GPS11" s="23"/>
      <c r="GPT11" s="23"/>
      <c r="GPU11" s="23"/>
      <c r="GPV11" s="23"/>
      <c r="GPW11" s="23"/>
      <c r="GPX11" s="23"/>
      <c r="GPY11" s="23"/>
      <c r="GPZ11" s="23"/>
      <c r="GQA11" s="23"/>
      <c r="GQB11" s="23"/>
      <c r="GQC11" s="23"/>
      <c r="GQD11" s="23"/>
      <c r="GQE11" s="23"/>
      <c r="GQF11" s="23"/>
      <c r="GQG11" s="23"/>
      <c r="GQH11" s="23"/>
      <c r="GQI11" s="23"/>
      <c r="GQJ11" s="23"/>
      <c r="GQK11" s="23"/>
      <c r="GQL11" s="23"/>
      <c r="GQM11" s="23"/>
      <c r="GQN11" s="23"/>
      <c r="GQO11" s="23"/>
      <c r="GQP11" s="23"/>
      <c r="GQQ11" s="23"/>
      <c r="GQR11" s="23"/>
      <c r="GQS11" s="23"/>
      <c r="GQT11" s="23"/>
      <c r="GQU11" s="23"/>
      <c r="GQV11" s="23"/>
      <c r="GQW11" s="23"/>
      <c r="GQX11" s="23"/>
      <c r="GQY11" s="23"/>
      <c r="GQZ11" s="23"/>
      <c r="GRA11" s="23"/>
      <c r="GRB11" s="23"/>
      <c r="GRC11" s="23"/>
      <c r="GRD11" s="23"/>
      <c r="GRE11" s="23"/>
      <c r="GRF11" s="23"/>
      <c r="GRG11" s="23"/>
      <c r="GRH11" s="23"/>
      <c r="GRI11" s="23"/>
      <c r="GRJ11" s="23"/>
      <c r="GRK11" s="23"/>
      <c r="GRL11" s="23"/>
      <c r="GRM11" s="23"/>
      <c r="GRN11" s="23"/>
      <c r="GRO11" s="23"/>
      <c r="GRP11" s="23"/>
      <c r="GRQ11" s="23"/>
      <c r="GRR11" s="23"/>
      <c r="GRS11" s="23"/>
      <c r="GRT11" s="23"/>
      <c r="GRU11" s="23"/>
      <c r="GRV11" s="23"/>
      <c r="GRW11" s="23"/>
      <c r="GRX11" s="23"/>
      <c r="GRY11" s="23"/>
      <c r="GRZ11" s="23"/>
      <c r="GSA11" s="23"/>
      <c r="GSB11" s="23"/>
      <c r="GSC11" s="23"/>
      <c r="GSD11" s="23"/>
      <c r="GSE11" s="23"/>
      <c r="GSF11" s="23"/>
      <c r="GSG11" s="23"/>
      <c r="GSH11" s="23"/>
      <c r="GSI11" s="23"/>
      <c r="GSJ11" s="23"/>
      <c r="GSK11" s="23"/>
      <c r="GSL11" s="23"/>
      <c r="GSM11" s="23"/>
      <c r="GSN11" s="23"/>
      <c r="GSO11" s="23"/>
      <c r="GSP11" s="23"/>
      <c r="GSQ11" s="23"/>
      <c r="GSR11" s="23"/>
      <c r="GSS11" s="23"/>
      <c r="GST11" s="23"/>
      <c r="GSU11" s="23"/>
      <c r="GSV11" s="23"/>
      <c r="GSW11" s="23"/>
      <c r="GSX11" s="23"/>
      <c r="GSY11" s="23"/>
      <c r="GSZ11" s="23"/>
      <c r="GTA11" s="23"/>
      <c r="GTB11" s="23"/>
      <c r="GTC11" s="23"/>
      <c r="GTD11" s="23"/>
      <c r="GTE11" s="23"/>
      <c r="GTF11" s="23"/>
      <c r="GTG11" s="23"/>
      <c r="GTH11" s="23"/>
      <c r="GTI11" s="23"/>
      <c r="GTJ11" s="23"/>
      <c r="GTK11" s="23"/>
      <c r="GTL11" s="23"/>
      <c r="GTM11" s="23"/>
      <c r="GTN11" s="23"/>
      <c r="GTO11" s="23"/>
      <c r="GTP11" s="23"/>
      <c r="GTQ11" s="23"/>
      <c r="GTR11" s="23"/>
      <c r="GTS11" s="23"/>
      <c r="GTT11" s="23"/>
      <c r="GTU11" s="23"/>
      <c r="GTV11" s="23"/>
      <c r="GTW11" s="23"/>
      <c r="GTX11" s="23"/>
      <c r="GTY11" s="23"/>
      <c r="GTZ11" s="23"/>
      <c r="GUA11" s="23"/>
      <c r="GUB11" s="23"/>
      <c r="GUC11" s="23"/>
      <c r="GUD11" s="23"/>
      <c r="GUE11" s="23"/>
      <c r="GUF11" s="23"/>
      <c r="GUG11" s="23"/>
      <c r="GUH11" s="23"/>
      <c r="GUI11" s="23"/>
      <c r="GUJ11" s="23"/>
      <c r="GUK11" s="23"/>
      <c r="GUL11" s="23"/>
      <c r="GUM11" s="23"/>
      <c r="GUN11" s="23"/>
      <c r="GUO11" s="23"/>
      <c r="GUP11" s="23"/>
      <c r="GUQ11" s="23"/>
      <c r="GUR11" s="23"/>
      <c r="GUS11" s="23"/>
      <c r="GUT11" s="23"/>
      <c r="GUU11" s="23"/>
      <c r="GUV11" s="23"/>
      <c r="GUW11" s="23"/>
      <c r="GUX11" s="23"/>
      <c r="GUY11" s="23"/>
      <c r="GUZ11" s="23"/>
      <c r="GVA11" s="23"/>
      <c r="GVB11" s="23"/>
      <c r="GVC11" s="23"/>
      <c r="GVD11" s="23"/>
      <c r="GVE11" s="23"/>
      <c r="GVF11" s="23"/>
      <c r="GVG11" s="23"/>
      <c r="GVH11" s="23"/>
      <c r="GVI11" s="23"/>
      <c r="GVJ11" s="23"/>
      <c r="GVK11" s="23"/>
      <c r="GVL11" s="23"/>
      <c r="GVM11" s="23"/>
      <c r="GVN11" s="23"/>
      <c r="GVO11" s="23"/>
      <c r="GVP11" s="23"/>
      <c r="GVQ11" s="23"/>
      <c r="GVR11" s="23"/>
      <c r="GVS11" s="23"/>
      <c r="GVT11" s="23"/>
      <c r="GVU11" s="23"/>
      <c r="GVV11" s="23"/>
      <c r="GVW11" s="23"/>
      <c r="GVX11" s="23"/>
      <c r="GVY11" s="23"/>
      <c r="GVZ11" s="23"/>
      <c r="GWA11" s="23"/>
      <c r="GWB11" s="23"/>
      <c r="GWC11" s="23"/>
      <c r="GWD11" s="23"/>
      <c r="GWE11" s="23"/>
      <c r="GWF11" s="23"/>
      <c r="GWG11" s="23"/>
      <c r="GWH11" s="23"/>
      <c r="GWI11" s="23"/>
      <c r="GWJ11" s="23"/>
      <c r="GWK11" s="23"/>
      <c r="GWL11" s="23"/>
      <c r="GWM11" s="23"/>
      <c r="GWN11" s="23"/>
      <c r="GWO11" s="23"/>
      <c r="GWP11" s="23"/>
      <c r="GWQ11" s="23"/>
      <c r="GWR11" s="23"/>
      <c r="GWS11" s="23"/>
      <c r="GWT11" s="23"/>
      <c r="GWU11" s="23"/>
      <c r="GWV11" s="23"/>
      <c r="GWW11" s="23"/>
      <c r="GWX11" s="23"/>
      <c r="GWY11" s="23"/>
      <c r="GWZ11" s="23"/>
      <c r="GXA11" s="23"/>
      <c r="GXB11" s="23"/>
      <c r="GXC11" s="23"/>
      <c r="GXD11" s="23"/>
      <c r="GXE11" s="23"/>
      <c r="GXF11" s="23"/>
      <c r="GXG11" s="23"/>
      <c r="GXH11" s="23"/>
      <c r="GXI11" s="23"/>
      <c r="GXJ11" s="23"/>
      <c r="GXK11" s="23"/>
      <c r="GXL11" s="23"/>
      <c r="GXM11" s="23"/>
      <c r="GXN11" s="23"/>
      <c r="GXO11" s="23"/>
      <c r="GXP11" s="23"/>
      <c r="GXQ11" s="23"/>
      <c r="GXR11" s="23"/>
      <c r="GXS11" s="23"/>
      <c r="GXT11" s="23"/>
      <c r="GXU11" s="23"/>
      <c r="GXV11" s="23"/>
      <c r="GXW11" s="23"/>
      <c r="GXX11" s="23"/>
      <c r="GXY11" s="23"/>
      <c r="GXZ11" s="23"/>
      <c r="GYA11" s="23"/>
      <c r="GYB11" s="23"/>
      <c r="GYC11" s="23"/>
      <c r="GYD11" s="23"/>
      <c r="GYE11" s="23"/>
      <c r="GYF11" s="23"/>
      <c r="GYG11" s="23"/>
      <c r="GYH11" s="23"/>
      <c r="GYI11" s="23"/>
      <c r="GYJ11" s="23"/>
      <c r="GYK11" s="23"/>
      <c r="GYL11" s="23"/>
      <c r="GYM11" s="23"/>
      <c r="GYN11" s="23"/>
      <c r="GYO11" s="23"/>
      <c r="GYP11" s="23"/>
      <c r="GYQ11" s="23"/>
      <c r="GYR11" s="23"/>
      <c r="GYS11" s="23"/>
      <c r="GYT11" s="23"/>
      <c r="GYU11" s="23"/>
      <c r="GYV11" s="23"/>
      <c r="GYW11" s="23"/>
      <c r="GYX11" s="23"/>
      <c r="GYY11" s="23"/>
      <c r="GYZ11" s="23"/>
      <c r="GZA11" s="23"/>
      <c r="GZB11" s="23"/>
      <c r="GZC11" s="23"/>
      <c r="GZD11" s="23"/>
      <c r="GZE11" s="23"/>
      <c r="GZF11" s="23"/>
      <c r="GZG11" s="23"/>
      <c r="GZH11" s="23"/>
      <c r="GZI11" s="23"/>
      <c r="GZJ11" s="23"/>
      <c r="GZK11" s="23"/>
      <c r="GZL11" s="23"/>
      <c r="GZM11" s="23"/>
      <c r="GZN11" s="23"/>
      <c r="GZO11" s="23"/>
      <c r="GZP11" s="23"/>
      <c r="GZQ11" s="23"/>
      <c r="GZR11" s="23"/>
      <c r="GZS11" s="23"/>
      <c r="GZT11" s="23"/>
      <c r="GZU11" s="23"/>
      <c r="GZV11" s="23"/>
      <c r="GZW11" s="23"/>
      <c r="GZX11" s="23"/>
      <c r="GZY11" s="23"/>
      <c r="GZZ11" s="23"/>
      <c r="HAA11" s="23"/>
      <c r="HAB11" s="23"/>
      <c r="HAC11" s="23"/>
      <c r="HAD11" s="23"/>
      <c r="HAE11" s="23"/>
      <c r="HAF11" s="23"/>
      <c r="HAG11" s="23"/>
      <c r="HAH11" s="23"/>
      <c r="HAI11" s="23"/>
      <c r="HAJ11" s="23"/>
      <c r="HAK11" s="23"/>
      <c r="HAL11" s="23"/>
      <c r="HAM11" s="23"/>
      <c r="HAN11" s="23"/>
      <c r="HAO11" s="23"/>
      <c r="HAP11" s="23"/>
      <c r="HAQ11" s="23"/>
      <c r="HAR11" s="23"/>
      <c r="HAS11" s="23"/>
      <c r="HAT11" s="23"/>
      <c r="HAU11" s="23"/>
      <c r="HAV11" s="23"/>
      <c r="HAW11" s="23"/>
      <c r="HAX11" s="23"/>
      <c r="HAY11" s="23"/>
      <c r="HAZ11" s="23"/>
      <c r="HBA11" s="23"/>
      <c r="HBB11" s="23"/>
      <c r="HBC11" s="23"/>
      <c r="HBD11" s="23"/>
      <c r="HBE11" s="23"/>
      <c r="HBF11" s="23"/>
      <c r="HBG11" s="23"/>
      <c r="HBH11" s="23"/>
      <c r="HBI11" s="23"/>
      <c r="HBJ11" s="23"/>
      <c r="HBK11" s="23"/>
      <c r="HBL11" s="23"/>
      <c r="HBM11" s="23"/>
      <c r="HBN11" s="23"/>
      <c r="HBO11" s="23"/>
      <c r="HBP11" s="23"/>
      <c r="HBQ11" s="23"/>
      <c r="HBR11" s="23"/>
      <c r="HBS11" s="23"/>
      <c r="HBT11" s="23"/>
      <c r="HBU11" s="23"/>
      <c r="HBV11" s="23"/>
      <c r="HBW11" s="23"/>
      <c r="HBX11" s="23"/>
      <c r="HBY11" s="23"/>
      <c r="HBZ11" s="23"/>
      <c r="HCA11" s="23"/>
      <c r="HCB11" s="23"/>
      <c r="HCC11" s="23"/>
      <c r="HCD11" s="23"/>
      <c r="HCE11" s="23"/>
      <c r="HCF11" s="23"/>
      <c r="HCG11" s="23"/>
      <c r="HCH11" s="23"/>
      <c r="HCI11" s="23"/>
      <c r="HCJ11" s="23"/>
      <c r="HCK11" s="23"/>
      <c r="HCL11" s="23"/>
      <c r="HCM11" s="23"/>
      <c r="HCN11" s="23"/>
      <c r="HCO11" s="23"/>
      <c r="HCP11" s="23"/>
      <c r="HCQ11" s="23"/>
      <c r="HCR11" s="23"/>
      <c r="HCS11" s="23"/>
      <c r="HCT11" s="23"/>
      <c r="HCU11" s="23"/>
      <c r="HCV11" s="23"/>
      <c r="HCW11" s="23"/>
      <c r="HCX11" s="23"/>
      <c r="HCY11" s="23"/>
      <c r="HCZ11" s="23"/>
      <c r="HDA11" s="23"/>
      <c r="HDB11" s="23"/>
      <c r="HDC11" s="23"/>
      <c r="HDD11" s="23"/>
      <c r="HDE11" s="23"/>
      <c r="HDF11" s="23"/>
      <c r="HDG11" s="23"/>
      <c r="HDH11" s="23"/>
      <c r="HDI11" s="23"/>
      <c r="HDJ11" s="23"/>
      <c r="HDK11" s="23"/>
      <c r="HDL11" s="23"/>
      <c r="HDM11" s="23"/>
      <c r="HDN11" s="23"/>
      <c r="HDO11" s="23"/>
      <c r="HDP11" s="23"/>
      <c r="HDQ11" s="23"/>
      <c r="HDR11" s="23"/>
      <c r="HDS11" s="23"/>
      <c r="HDT11" s="23"/>
      <c r="HDU11" s="23"/>
      <c r="HDV11" s="23"/>
      <c r="HDW11" s="23"/>
      <c r="HDX11" s="23"/>
      <c r="HDY11" s="23"/>
      <c r="HDZ11" s="23"/>
      <c r="HEA11" s="23"/>
      <c r="HEB11" s="23"/>
      <c r="HEC11" s="23"/>
      <c r="HED11" s="23"/>
      <c r="HEE11" s="23"/>
      <c r="HEF11" s="23"/>
      <c r="HEG11" s="23"/>
      <c r="HEH11" s="23"/>
      <c r="HEI11" s="23"/>
      <c r="HEJ11" s="23"/>
      <c r="HEK11" s="23"/>
      <c r="HEL11" s="23"/>
      <c r="HEM11" s="23"/>
      <c r="HEN11" s="23"/>
      <c r="HEO11" s="23"/>
      <c r="HEP11" s="23"/>
      <c r="HEQ11" s="23"/>
      <c r="HER11" s="23"/>
      <c r="HES11" s="23"/>
      <c r="HET11" s="23"/>
      <c r="HEU11" s="23"/>
      <c r="HEV11" s="23"/>
      <c r="HEW11" s="23"/>
      <c r="HEX11" s="23"/>
      <c r="HEY11" s="23"/>
      <c r="HEZ11" s="23"/>
      <c r="HFA11" s="23"/>
      <c r="HFB11" s="23"/>
      <c r="HFC11" s="23"/>
      <c r="HFD11" s="23"/>
      <c r="HFE11" s="23"/>
      <c r="HFF11" s="23"/>
      <c r="HFG11" s="23"/>
      <c r="HFH11" s="23"/>
      <c r="HFI11" s="23"/>
      <c r="HFJ11" s="23"/>
      <c r="HFK11" s="23"/>
      <c r="HFL11" s="23"/>
      <c r="HFM11" s="23"/>
      <c r="HFN11" s="23"/>
      <c r="HFO11" s="23"/>
      <c r="HFP11" s="23"/>
      <c r="HFQ11" s="23"/>
      <c r="HFR11" s="23"/>
      <c r="HFS11" s="23"/>
      <c r="HFT11" s="23"/>
      <c r="HFU11" s="23"/>
      <c r="HFV11" s="23"/>
      <c r="HFW11" s="23"/>
      <c r="HFX11" s="23"/>
      <c r="HFY11" s="23"/>
      <c r="HFZ11" s="23"/>
      <c r="HGA11" s="23"/>
      <c r="HGB11" s="23"/>
      <c r="HGC11" s="23"/>
      <c r="HGD11" s="23"/>
      <c r="HGE11" s="23"/>
      <c r="HGF11" s="23"/>
      <c r="HGG11" s="23"/>
      <c r="HGH11" s="23"/>
      <c r="HGI11" s="23"/>
      <c r="HGJ11" s="23"/>
      <c r="HGK11" s="23"/>
      <c r="HGL11" s="23"/>
      <c r="HGM11" s="23"/>
      <c r="HGN11" s="23"/>
      <c r="HGO11" s="23"/>
      <c r="HGP11" s="23"/>
      <c r="HGQ11" s="23"/>
      <c r="HGR11" s="23"/>
      <c r="HGS11" s="23"/>
      <c r="HGT11" s="23"/>
      <c r="HGU11" s="23"/>
      <c r="HGV11" s="23"/>
      <c r="HGW11" s="23"/>
      <c r="HGX11" s="23"/>
      <c r="HGY11" s="23"/>
      <c r="HGZ11" s="23"/>
      <c r="HHA11" s="23"/>
      <c r="HHB11" s="23"/>
      <c r="HHC11" s="23"/>
      <c r="HHD11" s="23"/>
      <c r="HHE11" s="23"/>
      <c r="HHF11" s="23"/>
      <c r="HHG11" s="23"/>
      <c r="HHH11" s="23"/>
      <c r="HHI11" s="23"/>
      <c r="HHJ11" s="23"/>
      <c r="HHK11" s="23"/>
      <c r="HHL11" s="23"/>
      <c r="HHM11" s="23"/>
      <c r="HHN11" s="23"/>
      <c r="HHO11" s="23"/>
      <c r="HHP11" s="23"/>
      <c r="HHQ11" s="23"/>
      <c r="HHR11" s="23"/>
      <c r="HHS11" s="23"/>
      <c r="HHT11" s="23"/>
      <c r="HHU11" s="23"/>
      <c r="HHV11" s="23"/>
      <c r="HHW11" s="23"/>
      <c r="HHX11" s="23"/>
      <c r="HHY11" s="23"/>
      <c r="HHZ11" s="23"/>
      <c r="HIA11" s="23"/>
      <c r="HIB11" s="23"/>
      <c r="HIC11" s="23"/>
      <c r="HID11" s="23"/>
      <c r="HIE11" s="23"/>
      <c r="HIF11" s="23"/>
      <c r="HIG11" s="23"/>
      <c r="HIH11" s="23"/>
      <c r="HII11" s="23"/>
      <c r="HIJ11" s="23"/>
      <c r="HIK11" s="23"/>
      <c r="HIL11" s="23"/>
      <c r="HIM11" s="23"/>
      <c r="HIN11" s="23"/>
      <c r="HIO11" s="23"/>
      <c r="HIP11" s="23"/>
      <c r="HIQ11" s="23"/>
      <c r="HIR11" s="23"/>
      <c r="HIS11" s="23"/>
      <c r="HIT11" s="23"/>
      <c r="HIU11" s="23"/>
      <c r="HIV11" s="23"/>
      <c r="HIW11" s="23"/>
      <c r="HIX11" s="23"/>
      <c r="HIY11" s="23"/>
      <c r="HIZ11" s="23"/>
      <c r="HJA11" s="23"/>
      <c r="HJB11" s="23"/>
      <c r="HJC11" s="23"/>
      <c r="HJD11" s="23"/>
      <c r="HJE11" s="23"/>
      <c r="HJF11" s="23"/>
      <c r="HJG11" s="23"/>
      <c r="HJH11" s="23"/>
      <c r="HJI11" s="23"/>
      <c r="HJJ11" s="23"/>
      <c r="HJK11" s="23"/>
      <c r="HJL11" s="23"/>
      <c r="HJM11" s="23"/>
      <c r="HJN11" s="23"/>
      <c r="HJO11" s="23"/>
      <c r="HJP11" s="23"/>
      <c r="HJQ11" s="23"/>
      <c r="HJR11" s="23"/>
      <c r="HJS11" s="23"/>
      <c r="HJT11" s="23"/>
      <c r="HJU11" s="23"/>
      <c r="HJV11" s="23"/>
      <c r="HJW11" s="23"/>
      <c r="HJX11" s="23"/>
      <c r="HJY11" s="23"/>
      <c r="HJZ11" s="23"/>
      <c r="HKA11" s="23"/>
      <c r="HKB11" s="23"/>
      <c r="HKC11" s="23"/>
      <c r="HKD11" s="23"/>
      <c r="HKE11" s="23"/>
      <c r="HKF11" s="23"/>
      <c r="HKG11" s="23"/>
      <c r="HKH11" s="23"/>
      <c r="HKI11" s="23"/>
      <c r="HKJ11" s="23"/>
      <c r="HKK11" s="23"/>
      <c r="HKL11" s="23"/>
      <c r="HKM11" s="23"/>
      <c r="HKN11" s="23"/>
      <c r="HKO11" s="23"/>
      <c r="HKP11" s="23"/>
      <c r="HKQ11" s="23"/>
      <c r="HKR11" s="23"/>
      <c r="HKS11" s="23"/>
      <c r="HKT11" s="23"/>
      <c r="HKU11" s="23"/>
      <c r="HKV11" s="23"/>
      <c r="HKW11" s="23"/>
      <c r="HKX11" s="23"/>
      <c r="HKY11" s="23"/>
      <c r="HKZ11" s="23"/>
      <c r="HLA11" s="23"/>
      <c r="HLB11" s="23"/>
      <c r="HLC11" s="23"/>
      <c r="HLD11" s="23"/>
      <c r="HLE11" s="23"/>
      <c r="HLF11" s="23"/>
      <c r="HLG11" s="23"/>
      <c r="HLH11" s="23"/>
      <c r="HLI11" s="23"/>
      <c r="HLJ11" s="23"/>
      <c r="HLK11" s="23"/>
      <c r="HLL11" s="23"/>
      <c r="HLM11" s="23"/>
      <c r="HLN11" s="23"/>
      <c r="HLO11" s="23"/>
      <c r="HLP11" s="23"/>
      <c r="HLQ11" s="23"/>
      <c r="HLR11" s="23"/>
      <c r="HLS11" s="23"/>
      <c r="HLT11" s="23"/>
      <c r="HLU11" s="23"/>
      <c r="HLV11" s="23"/>
      <c r="HLW11" s="23"/>
      <c r="HLX11" s="23"/>
      <c r="HLY11" s="23"/>
      <c r="HLZ11" s="23"/>
      <c r="HMA11" s="23"/>
      <c r="HMB11" s="23"/>
      <c r="HMC11" s="23"/>
      <c r="HMD11" s="23"/>
      <c r="HME11" s="23"/>
      <c r="HMF11" s="23"/>
      <c r="HMG11" s="23"/>
      <c r="HMH11" s="23"/>
      <c r="HMI11" s="23"/>
      <c r="HMJ11" s="23"/>
      <c r="HMK11" s="23"/>
      <c r="HML11" s="23"/>
      <c r="HMM11" s="23"/>
      <c r="HMN11" s="23"/>
      <c r="HMO11" s="23"/>
      <c r="HMP11" s="23"/>
      <c r="HMQ11" s="23"/>
      <c r="HMR11" s="23"/>
      <c r="HMS11" s="23"/>
      <c r="HMT11" s="23"/>
      <c r="HMU11" s="23"/>
      <c r="HMV11" s="23"/>
      <c r="HMW11" s="23"/>
      <c r="HMX11" s="23"/>
      <c r="HMY11" s="23"/>
      <c r="HMZ11" s="23"/>
      <c r="HNA11" s="23"/>
      <c r="HNB11" s="23"/>
      <c r="HNC11" s="23"/>
      <c r="HND11" s="23"/>
      <c r="HNE11" s="23"/>
      <c r="HNF11" s="23"/>
      <c r="HNG11" s="23"/>
      <c r="HNH11" s="23"/>
      <c r="HNI11" s="23"/>
      <c r="HNJ11" s="23"/>
      <c r="HNK11" s="23"/>
      <c r="HNL11" s="23"/>
      <c r="HNM11" s="23"/>
      <c r="HNN11" s="23"/>
      <c r="HNO11" s="23"/>
      <c r="HNP11" s="23"/>
      <c r="HNQ11" s="23"/>
      <c r="HNR11" s="23"/>
      <c r="HNS11" s="23"/>
      <c r="HNT11" s="23"/>
      <c r="HNU11" s="23"/>
      <c r="HNV11" s="23"/>
      <c r="HNW11" s="23"/>
      <c r="HNX11" s="23"/>
      <c r="HNY11" s="23"/>
      <c r="HNZ11" s="23"/>
      <c r="HOA11" s="23"/>
      <c r="HOB11" s="23"/>
      <c r="HOC11" s="23"/>
      <c r="HOD11" s="23"/>
      <c r="HOE11" s="23"/>
      <c r="HOF11" s="23"/>
      <c r="HOG11" s="23"/>
      <c r="HOH11" s="23"/>
      <c r="HOI11" s="23"/>
      <c r="HOJ11" s="23"/>
      <c r="HOK11" s="23"/>
      <c r="HOL11" s="23"/>
      <c r="HOM11" s="23"/>
      <c r="HON11" s="23"/>
      <c r="HOO11" s="23"/>
      <c r="HOP11" s="23"/>
      <c r="HOQ11" s="23"/>
      <c r="HOR11" s="23"/>
      <c r="HOS11" s="23"/>
      <c r="HOT11" s="23"/>
      <c r="HOU11" s="23"/>
      <c r="HOV11" s="23"/>
      <c r="HOW11" s="23"/>
      <c r="HOX11" s="23"/>
      <c r="HOY11" s="23"/>
      <c r="HOZ11" s="23"/>
      <c r="HPA11" s="23"/>
      <c r="HPB11" s="23"/>
      <c r="HPC11" s="23"/>
      <c r="HPD11" s="23"/>
      <c r="HPE11" s="23"/>
      <c r="HPF11" s="23"/>
      <c r="HPG11" s="23"/>
      <c r="HPH11" s="23"/>
      <c r="HPI11" s="23"/>
      <c r="HPJ11" s="23"/>
      <c r="HPK11" s="23"/>
      <c r="HPL11" s="23"/>
      <c r="HPM11" s="23"/>
      <c r="HPN11" s="23"/>
      <c r="HPO11" s="23"/>
      <c r="HPP11" s="23"/>
      <c r="HPQ11" s="23"/>
      <c r="HPR11" s="23"/>
      <c r="HPS11" s="23"/>
      <c r="HPT11" s="23"/>
      <c r="HPU11" s="23"/>
      <c r="HPV11" s="23"/>
      <c r="HPW11" s="23"/>
      <c r="HPX11" s="23"/>
      <c r="HPY11" s="23"/>
      <c r="HPZ11" s="23"/>
      <c r="HQA11" s="23"/>
      <c r="HQB11" s="23"/>
      <c r="HQC11" s="23"/>
      <c r="HQD11" s="23"/>
      <c r="HQE11" s="23"/>
      <c r="HQF11" s="23"/>
      <c r="HQG11" s="23"/>
      <c r="HQH11" s="23"/>
      <c r="HQI11" s="23"/>
      <c r="HQJ11" s="23"/>
      <c r="HQK11" s="23"/>
      <c r="HQL11" s="23"/>
      <c r="HQM11" s="23"/>
      <c r="HQN11" s="23"/>
      <c r="HQO11" s="23"/>
      <c r="HQP11" s="23"/>
      <c r="HQQ11" s="23"/>
      <c r="HQR11" s="23"/>
      <c r="HQS11" s="23"/>
      <c r="HQT11" s="23"/>
      <c r="HQU11" s="23"/>
      <c r="HQV11" s="23"/>
      <c r="HQW11" s="23"/>
      <c r="HQX11" s="23"/>
      <c r="HQY11" s="23"/>
      <c r="HQZ11" s="23"/>
      <c r="HRA11" s="23"/>
      <c r="HRB11" s="23"/>
      <c r="HRC11" s="23"/>
      <c r="HRD11" s="23"/>
      <c r="HRE11" s="23"/>
      <c r="HRF11" s="23"/>
      <c r="HRG11" s="23"/>
      <c r="HRH11" s="23"/>
      <c r="HRI11" s="23"/>
      <c r="HRJ11" s="23"/>
      <c r="HRK11" s="23"/>
      <c r="HRL11" s="23"/>
      <c r="HRM11" s="23"/>
      <c r="HRN11" s="23"/>
      <c r="HRO11" s="23"/>
      <c r="HRP11" s="23"/>
      <c r="HRQ11" s="23"/>
      <c r="HRR11" s="23"/>
      <c r="HRS11" s="23"/>
      <c r="HRT11" s="23"/>
      <c r="HRU11" s="23"/>
      <c r="HRV11" s="23"/>
      <c r="HRW11" s="23"/>
      <c r="HRX11" s="23"/>
      <c r="HRY11" s="23"/>
      <c r="HRZ11" s="23"/>
      <c r="HSA11" s="23"/>
      <c r="HSB11" s="23"/>
      <c r="HSC11" s="23"/>
      <c r="HSD11" s="23"/>
      <c r="HSE11" s="23"/>
      <c r="HSF11" s="23"/>
      <c r="HSG11" s="23"/>
      <c r="HSH11" s="23"/>
      <c r="HSI11" s="23"/>
      <c r="HSJ11" s="23"/>
      <c r="HSK11" s="23"/>
      <c r="HSL11" s="23"/>
      <c r="HSM11" s="23"/>
      <c r="HSN11" s="23"/>
      <c r="HSO11" s="23"/>
      <c r="HSP11" s="23"/>
      <c r="HSQ11" s="23"/>
      <c r="HSR11" s="23"/>
      <c r="HSS11" s="23"/>
      <c r="HST11" s="23"/>
      <c r="HSU11" s="23"/>
      <c r="HSV11" s="23"/>
      <c r="HSW11" s="23"/>
      <c r="HSX11" s="23"/>
      <c r="HSY11" s="23"/>
      <c r="HSZ11" s="23"/>
      <c r="HTA11" s="23"/>
      <c r="HTB11" s="23"/>
      <c r="HTC11" s="23"/>
      <c r="HTD11" s="23"/>
      <c r="HTE11" s="23"/>
      <c r="HTF11" s="23"/>
      <c r="HTG11" s="23"/>
      <c r="HTH11" s="23"/>
      <c r="HTI11" s="23"/>
      <c r="HTJ11" s="23"/>
      <c r="HTK11" s="23"/>
      <c r="HTL11" s="23"/>
      <c r="HTM11" s="23"/>
      <c r="HTN11" s="23"/>
      <c r="HTO11" s="23"/>
      <c r="HTP11" s="23"/>
      <c r="HTQ11" s="23"/>
      <c r="HTR11" s="23"/>
      <c r="HTS11" s="23"/>
      <c r="HTT11" s="23"/>
      <c r="HTU11" s="23"/>
      <c r="HTV11" s="23"/>
      <c r="HTW11" s="23"/>
      <c r="HTX11" s="23"/>
      <c r="HTY11" s="23"/>
      <c r="HTZ11" s="23"/>
      <c r="HUA11" s="23"/>
      <c r="HUB11" s="23"/>
      <c r="HUC11" s="23"/>
      <c r="HUD11" s="23"/>
      <c r="HUE11" s="23"/>
      <c r="HUF11" s="23"/>
      <c r="HUG11" s="23"/>
      <c r="HUH11" s="23"/>
      <c r="HUI11" s="23"/>
      <c r="HUJ11" s="23"/>
      <c r="HUK11" s="23"/>
      <c r="HUL11" s="23"/>
      <c r="HUM11" s="23"/>
      <c r="HUN11" s="23"/>
      <c r="HUO11" s="23"/>
      <c r="HUP11" s="23"/>
      <c r="HUQ11" s="23"/>
      <c r="HUR11" s="23"/>
      <c r="HUS11" s="23"/>
      <c r="HUT11" s="23"/>
      <c r="HUU11" s="23"/>
      <c r="HUV11" s="23"/>
      <c r="HUW11" s="23"/>
      <c r="HUX11" s="23"/>
      <c r="HUY11" s="23"/>
      <c r="HUZ11" s="23"/>
      <c r="HVA11" s="23"/>
      <c r="HVB11" s="23"/>
      <c r="HVC11" s="23"/>
      <c r="HVD11" s="23"/>
      <c r="HVE11" s="23"/>
      <c r="HVF11" s="23"/>
      <c r="HVG11" s="23"/>
      <c r="HVH11" s="23"/>
      <c r="HVI11" s="23"/>
      <c r="HVJ11" s="23"/>
      <c r="HVK11" s="23"/>
      <c r="HVL11" s="23"/>
      <c r="HVM11" s="23"/>
      <c r="HVN11" s="23"/>
      <c r="HVO11" s="23"/>
      <c r="HVP11" s="23"/>
      <c r="HVQ11" s="23"/>
      <c r="HVR11" s="23"/>
      <c r="HVS11" s="23"/>
      <c r="HVT11" s="23"/>
      <c r="HVU11" s="23"/>
      <c r="HVV11" s="23"/>
      <c r="HVW11" s="23"/>
      <c r="HVX11" s="23"/>
      <c r="HVY11" s="23"/>
      <c r="HVZ11" s="23"/>
      <c r="HWA11" s="23"/>
      <c r="HWB11" s="23"/>
      <c r="HWC11" s="23"/>
      <c r="HWD11" s="23"/>
      <c r="HWE11" s="23"/>
      <c r="HWF11" s="23"/>
      <c r="HWG11" s="23"/>
      <c r="HWH11" s="23"/>
      <c r="HWI11" s="23"/>
      <c r="HWJ11" s="23"/>
      <c r="HWK11" s="23"/>
      <c r="HWL11" s="23"/>
      <c r="HWM11" s="23"/>
      <c r="HWN11" s="23"/>
      <c r="HWO11" s="23"/>
      <c r="HWP11" s="23"/>
      <c r="HWQ11" s="23"/>
      <c r="HWR11" s="23"/>
      <c r="HWS11" s="23"/>
      <c r="HWT11" s="23"/>
      <c r="HWU11" s="23"/>
      <c r="HWV11" s="23"/>
      <c r="HWW11" s="23"/>
      <c r="HWX11" s="23"/>
      <c r="HWY11" s="23"/>
      <c r="HWZ11" s="23"/>
      <c r="HXA11" s="23"/>
      <c r="HXB11" s="23"/>
      <c r="HXC11" s="23"/>
      <c r="HXD11" s="23"/>
      <c r="HXE11" s="23"/>
      <c r="HXF11" s="23"/>
      <c r="HXG11" s="23"/>
      <c r="HXH11" s="23"/>
      <c r="HXI11" s="23"/>
      <c r="HXJ11" s="23"/>
      <c r="HXK11" s="23"/>
      <c r="HXL11" s="23"/>
      <c r="HXM11" s="23"/>
      <c r="HXN11" s="23"/>
      <c r="HXO11" s="23"/>
      <c r="HXP11" s="23"/>
      <c r="HXQ11" s="23"/>
      <c r="HXR11" s="23"/>
      <c r="HXS11" s="23"/>
      <c r="HXT11" s="23"/>
      <c r="HXU11" s="23"/>
      <c r="HXV11" s="23"/>
      <c r="HXW11" s="23"/>
      <c r="HXX11" s="23"/>
      <c r="HXY11" s="23"/>
      <c r="HXZ11" s="23"/>
      <c r="HYA11" s="23"/>
      <c r="HYB11" s="23"/>
      <c r="HYC11" s="23"/>
      <c r="HYD11" s="23"/>
      <c r="HYE11" s="23"/>
      <c r="HYF11" s="23"/>
      <c r="HYG11" s="23"/>
      <c r="HYH11" s="23"/>
      <c r="HYI11" s="23"/>
      <c r="HYJ11" s="23"/>
      <c r="HYK11" s="23"/>
      <c r="HYL11" s="23"/>
      <c r="HYM11" s="23"/>
      <c r="HYN11" s="23"/>
      <c r="HYO11" s="23"/>
      <c r="HYP11" s="23"/>
      <c r="HYQ11" s="23"/>
      <c r="HYR11" s="23"/>
      <c r="HYS11" s="23"/>
      <c r="HYT11" s="23"/>
      <c r="HYU11" s="23"/>
      <c r="HYV11" s="23"/>
      <c r="HYW11" s="23"/>
      <c r="HYX11" s="23"/>
      <c r="HYY11" s="23"/>
      <c r="HYZ11" s="23"/>
      <c r="HZA11" s="23"/>
      <c r="HZB11" s="23"/>
      <c r="HZC11" s="23"/>
      <c r="HZD11" s="23"/>
      <c r="HZE11" s="23"/>
      <c r="HZF11" s="23"/>
      <c r="HZG11" s="23"/>
      <c r="HZH11" s="23"/>
      <c r="HZI11" s="23"/>
      <c r="HZJ11" s="23"/>
      <c r="HZK11" s="23"/>
      <c r="HZL11" s="23"/>
      <c r="HZM11" s="23"/>
      <c r="HZN11" s="23"/>
      <c r="HZO11" s="23"/>
      <c r="HZP11" s="23"/>
      <c r="HZQ11" s="23"/>
      <c r="HZR11" s="23"/>
      <c r="HZS11" s="23"/>
      <c r="HZT11" s="23"/>
      <c r="HZU11" s="23"/>
      <c r="HZV11" s="23"/>
      <c r="HZW11" s="23"/>
      <c r="HZX11" s="23"/>
      <c r="HZY11" s="23"/>
      <c r="HZZ11" s="23"/>
      <c r="IAA11" s="23"/>
      <c r="IAB11" s="23"/>
      <c r="IAC11" s="23"/>
      <c r="IAD11" s="23"/>
      <c r="IAE11" s="23"/>
      <c r="IAF11" s="23"/>
      <c r="IAG11" s="23"/>
      <c r="IAH11" s="23"/>
      <c r="IAI11" s="23"/>
      <c r="IAJ11" s="23"/>
      <c r="IAK11" s="23"/>
      <c r="IAL11" s="23"/>
      <c r="IAM11" s="23"/>
      <c r="IAN11" s="23"/>
      <c r="IAO11" s="23"/>
      <c r="IAP11" s="23"/>
      <c r="IAQ11" s="23"/>
      <c r="IAR11" s="23"/>
      <c r="IAS11" s="23"/>
      <c r="IAT11" s="23"/>
      <c r="IAU11" s="23"/>
      <c r="IAV11" s="23"/>
      <c r="IAW11" s="23"/>
      <c r="IAX11" s="23"/>
      <c r="IAY11" s="23"/>
      <c r="IAZ11" s="23"/>
      <c r="IBA11" s="23"/>
      <c r="IBB11" s="23"/>
      <c r="IBC11" s="23"/>
      <c r="IBD11" s="23"/>
      <c r="IBE11" s="23"/>
      <c r="IBF11" s="23"/>
      <c r="IBG11" s="23"/>
      <c r="IBH11" s="23"/>
      <c r="IBI11" s="23"/>
      <c r="IBJ11" s="23"/>
      <c r="IBK11" s="23"/>
      <c r="IBL11" s="23"/>
      <c r="IBM11" s="23"/>
      <c r="IBN11" s="23"/>
      <c r="IBO11" s="23"/>
      <c r="IBP11" s="23"/>
      <c r="IBQ11" s="23"/>
      <c r="IBR11" s="23"/>
      <c r="IBS11" s="23"/>
      <c r="IBT11" s="23"/>
      <c r="IBU11" s="23"/>
      <c r="IBV11" s="23"/>
      <c r="IBW11" s="23"/>
      <c r="IBX11" s="23"/>
      <c r="IBY11" s="23"/>
      <c r="IBZ11" s="23"/>
      <c r="ICA11" s="23"/>
      <c r="ICB11" s="23"/>
      <c r="ICC11" s="23"/>
      <c r="ICD11" s="23"/>
      <c r="ICE11" s="23"/>
      <c r="ICF11" s="23"/>
      <c r="ICG11" s="23"/>
      <c r="ICH11" s="23"/>
      <c r="ICI11" s="23"/>
      <c r="ICJ11" s="23"/>
      <c r="ICK11" s="23"/>
      <c r="ICL11" s="23"/>
      <c r="ICM11" s="23"/>
      <c r="ICN11" s="23"/>
      <c r="ICO11" s="23"/>
      <c r="ICP11" s="23"/>
      <c r="ICQ11" s="23"/>
      <c r="ICR11" s="23"/>
      <c r="ICS11" s="23"/>
      <c r="ICT11" s="23"/>
      <c r="ICU11" s="23"/>
      <c r="ICV11" s="23"/>
      <c r="ICW11" s="23"/>
      <c r="ICX11" s="23"/>
      <c r="ICY11" s="23"/>
      <c r="ICZ11" s="23"/>
      <c r="IDA11" s="23"/>
      <c r="IDB11" s="23"/>
      <c r="IDC11" s="23"/>
      <c r="IDD11" s="23"/>
      <c r="IDE11" s="23"/>
      <c r="IDF11" s="23"/>
      <c r="IDG11" s="23"/>
      <c r="IDH11" s="23"/>
      <c r="IDI11" s="23"/>
      <c r="IDJ11" s="23"/>
      <c r="IDK11" s="23"/>
      <c r="IDL11" s="23"/>
      <c r="IDM11" s="23"/>
      <c r="IDN11" s="23"/>
      <c r="IDO11" s="23"/>
      <c r="IDP11" s="23"/>
      <c r="IDQ11" s="23"/>
      <c r="IDR11" s="23"/>
      <c r="IDS11" s="23"/>
      <c r="IDT11" s="23"/>
      <c r="IDU11" s="23"/>
      <c r="IDV11" s="23"/>
      <c r="IDW11" s="23"/>
      <c r="IDX11" s="23"/>
      <c r="IDY11" s="23"/>
      <c r="IDZ11" s="23"/>
      <c r="IEA11" s="23"/>
      <c r="IEB11" s="23"/>
      <c r="IEC11" s="23"/>
      <c r="IED11" s="23"/>
      <c r="IEE11" s="23"/>
      <c r="IEF11" s="23"/>
      <c r="IEG11" s="23"/>
      <c r="IEH11" s="23"/>
      <c r="IEI11" s="23"/>
      <c r="IEJ11" s="23"/>
      <c r="IEK11" s="23"/>
      <c r="IEL11" s="23"/>
      <c r="IEM11" s="23"/>
      <c r="IEN11" s="23"/>
      <c r="IEO11" s="23"/>
      <c r="IEP11" s="23"/>
      <c r="IEQ11" s="23"/>
      <c r="IER11" s="23"/>
      <c r="IES11" s="23"/>
      <c r="IET11" s="23"/>
      <c r="IEU11" s="23"/>
      <c r="IEV11" s="23"/>
      <c r="IEW11" s="23"/>
      <c r="IEX11" s="23"/>
      <c r="IEY11" s="23"/>
      <c r="IEZ11" s="23"/>
      <c r="IFA11" s="23"/>
      <c r="IFB11" s="23"/>
      <c r="IFC11" s="23"/>
      <c r="IFD11" s="23"/>
      <c r="IFE11" s="23"/>
      <c r="IFF11" s="23"/>
      <c r="IFG11" s="23"/>
      <c r="IFH11" s="23"/>
      <c r="IFI11" s="23"/>
      <c r="IFJ11" s="23"/>
      <c r="IFK11" s="23"/>
      <c r="IFL11" s="23"/>
      <c r="IFM11" s="23"/>
      <c r="IFN11" s="23"/>
      <c r="IFO11" s="23"/>
      <c r="IFP11" s="23"/>
      <c r="IFQ11" s="23"/>
      <c r="IFR11" s="23"/>
      <c r="IFS11" s="23"/>
      <c r="IFT11" s="23"/>
      <c r="IFU11" s="23"/>
      <c r="IFV11" s="23"/>
      <c r="IFW11" s="23"/>
      <c r="IFX11" s="23"/>
      <c r="IFY11" s="23"/>
      <c r="IFZ11" s="23"/>
      <c r="IGA11" s="23"/>
      <c r="IGB11" s="23"/>
      <c r="IGC11" s="23"/>
      <c r="IGD11" s="23"/>
      <c r="IGE11" s="23"/>
      <c r="IGF11" s="23"/>
      <c r="IGG11" s="23"/>
      <c r="IGH11" s="23"/>
      <c r="IGI11" s="23"/>
      <c r="IGJ11" s="23"/>
      <c r="IGK11" s="23"/>
      <c r="IGL11" s="23"/>
      <c r="IGM11" s="23"/>
      <c r="IGN11" s="23"/>
      <c r="IGO11" s="23"/>
      <c r="IGP11" s="23"/>
      <c r="IGQ11" s="23"/>
      <c r="IGR11" s="23"/>
      <c r="IGS11" s="23"/>
      <c r="IGT11" s="23"/>
      <c r="IGU11" s="23"/>
      <c r="IGV11" s="23"/>
      <c r="IGW11" s="23"/>
      <c r="IGX11" s="23"/>
      <c r="IGY11" s="23"/>
      <c r="IGZ11" s="23"/>
      <c r="IHA11" s="23"/>
      <c r="IHB11" s="23"/>
      <c r="IHC11" s="23"/>
      <c r="IHD11" s="23"/>
      <c r="IHE11" s="23"/>
      <c r="IHF11" s="23"/>
      <c r="IHG11" s="23"/>
      <c r="IHH11" s="23"/>
      <c r="IHI11" s="23"/>
      <c r="IHJ11" s="23"/>
      <c r="IHK11" s="23"/>
      <c r="IHL11" s="23"/>
      <c r="IHM11" s="23"/>
      <c r="IHN11" s="23"/>
      <c r="IHO11" s="23"/>
      <c r="IHP11" s="23"/>
      <c r="IHQ11" s="23"/>
      <c r="IHR11" s="23"/>
      <c r="IHS11" s="23"/>
      <c r="IHT11" s="23"/>
      <c r="IHU11" s="23"/>
      <c r="IHV11" s="23"/>
      <c r="IHW11" s="23"/>
      <c r="IHX11" s="23"/>
      <c r="IHY11" s="23"/>
      <c r="IHZ11" s="23"/>
      <c r="IIA11" s="23"/>
      <c r="IIB11" s="23"/>
      <c r="IIC11" s="23"/>
      <c r="IID11" s="23"/>
      <c r="IIE11" s="23"/>
      <c r="IIF11" s="23"/>
      <c r="IIG11" s="23"/>
      <c r="IIH11" s="23"/>
      <c r="III11" s="23"/>
      <c r="IIJ11" s="23"/>
      <c r="IIK11" s="23"/>
      <c r="IIL11" s="23"/>
      <c r="IIM11" s="23"/>
      <c r="IIN11" s="23"/>
      <c r="IIO11" s="23"/>
      <c r="IIP11" s="23"/>
      <c r="IIQ11" s="23"/>
      <c r="IIR11" s="23"/>
      <c r="IIS11" s="23"/>
      <c r="IIT11" s="23"/>
      <c r="IIU11" s="23"/>
      <c r="IIV11" s="23"/>
      <c r="IIW11" s="23"/>
      <c r="IIX11" s="23"/>
      <c r="IIY11" s="23"/>
      <c r="IIZ11" s="23"/>
      <c r="IJA11" s="23"/>
      <c r="IJB11" s="23"/>
      <c r="IJC11" s="23"/>
      <c r="IJD11" s="23"/>
      <c r="IJE11" s="23"/>
      <c r="IJF11" s="23"/>
      <c r="IJG11" s="23"/>
      <c r="IJH11" s="23"/>
      <c r="IJI11" s="23"/>
      <c r="IJJ11" s="23"/>
      <c r="IJK11" s="23"/>
      <c r="IJL11" s="23"/>
      <c r="IJM11" s="23"/>
      <c r="IJN11" s="23"/>
      <c r="IJO11" s="23"/>
      <c r="IJP11" s="23"/>
      <c r="IJQ11" s="23"/>
      <c r="IJR11" s="23"/>
      <c r="IJS11" s="23"/>
      <c r="IJT11" s="23"/>
      <c r="IJU11" s="23"/>
      <c r="IJV11" s="23"/>
      <c r="IJW11" s="23"/>
      <c r="IJX11" s="23"/>
      <c r="IJY11" s="23"/>
      <c r="IJZ11" s="23"/>
      <c r="IKA11" s="23"/>
      <c r="IKB11" s="23"/>
      <c r="IKC11" s="23"/>
      <c r="IKD11" s="23"/>
      <c r="IKE11" s="23"/>
      <c r="IKF11" s="23"/>
      <c r="IKG11" s="23"/>
      <c r="IKH11" s="23"/>
      <c r="IKI11" s="23"/>
      <c r="IKJ11" s="23"/>
      <c r="IKK11" s="23"/>
      <c r="IKL11" s="23"/>
      <c r="IKM11" s="23"/>
      <c r="IKN11" s="23"/>
      <c r="IKO11" s="23"/>
      <c r="IKP11" s="23"/>
      <c r="IKQ11" s="23"/>
      <c r="IKR11" s="23"/>
      <c r="IKS11" s="23"/>
      <c r="IKT11" s="23"/>
      <c r="IKU11" s="23"/>
      <c r="IKV11" s="23"/>
      <c r="IKW11" s="23"/>
      <c r="IKX11" s="23"/>
      <c r="IKY11" s="23"/>
      <c r="IKZ11" s="23"/>
      <c r="ILA11" s="23"/>
      <c r="ILB11" s="23"/>
      <c r="ILC11" s="23"/>
      <c r="ILD11" s="23"/>
      <c r="ILE11" s="23"/>
      <c r="ILF11" s="23"/>
      <c r="ILG11" s="23"/>
      <c r="ILH11" s="23"/>
      <c r="ILI11" s="23"/>
      <c r="ILJ11" s="23"/>
      <c r="ILK11" s="23"/>
      <c r="ILL11" s="23"/>
      <c r="ILM11" s="23"/>
      <c r="ILN11" s="23"/>
      <c r="ILO11" s="23"/>
      <c r="ILP11" s="23"/>
      <c r="ILQ11" s="23"/>
      <c r="ILR11" s="23"/>
      <c r="ILS11" s="23"/>
      <c r="ILT11" s="23"/>
      <c r="ILU11" s="23"/>
      <c r="ILV11" s="23"/>
      <c r="ILW11" s="23"/>
      <c r="ILX11" s="23"/>
      <c r="ILY11" s="23"/>
      <c r="ILZ11" s="23"/>
      <c r="IMA11" s="23"/>
      <c r="IMB11" s="23"/>
      <c r="IMC11" s="23"/>
      <c r="IMD11" s="23"/>
      <c r="IME11" s="23"/>
      <c r="IMF11" s="23"/>
      <c r="IMG11" s="23"/>
      <c r="IMH11" s="23"/>
      <c r="IMI11" s="23"/>
      <c r="IMJ11" s="23"/>
      <c r="IMK11" s="23"/>
      <c r="IML11" s="23"/>
      <c r="IMM11" s="23"/>
      <c r="IMN11" s="23"/>
      <c r="IMO11" s="23"/>
      <c r="IMP11" s="23"/>
      <c r="IMQ11" s="23"/>
      <c r="IMR11" s="23"/>
      <c r="IMS11" s="23"/>
      <c r="IMT11" s="23"/>
      <c r="IMU11" s="23"/>
      <c r="IMV11" s="23"/>
      <c r="IMW11" s="23"/>
      <c r="IMX11" s="23"/>
      <c r="IMY11" s="23"/>
      <c r="IMZ11" s="23"/>
      <c r="INA11" s="23"/>
      <c r="INB11" s="23"/>
      <c r="INC11" s="23"/>
      <c r="IND11" s="23"/>
      <c r="INE11" s="23"/>
      <c r="INF11" s="23"/>
      <c r="ING11" s="23"/>
      <c r="INH11" s="23"/>
      <c r="INI11" s="23"/>
      <c r="INJ11" s="23"/>
      <c r="INK11" s="23"/>
      <c r="INL11" s="23"/>
      <c r="INM11" s="23"/>
      <c r="INN11" s="23"/>
      <c r="INO11" s="23"/>
      <c r="INP11" s="23"/>
      <c r="INQ11" s="23"/>
      <c r="INR11" s="23"/>
      <c r="INS11" s="23"/>
      <c r="INT11" s="23"/>
      <c r="INU11" s="23"/>
      <c r="INV11" s="23"/>
      <c r="INW11" s="23"/>
      <c r="INX11" s="23"/>
      <c r="INY11" s="23"/>
      <c r="INZ11" s="23"/>
      <c r="IOA11" s="23"/>
      <c r="IOB11" s="23"/>
      <c r="IOC11" s="23"/>
      <c r="IOD11" s="23"/>
      <c r="IOE11" s="23"/>
      <c r="IOF11" s="23"/>
      <c r="IOG11" s="23"/>
      <c r="IOH11" s="23"/>
      <c r="IOI11" s="23"/>
      <c r="IOJ11" s="23"/>
      <c r="IOK11" s="23"/>
      <c r="IOL11" s="23"/>
      <c r="IOM11" s="23"/>
      <c r="ION11" s="23"/>
      <c r="IOO11" s="23"/>
      <c r="IOP11" s="23"/>
      <c r="IOQ11" s="23"/>
      <c r="IOR11" s="23"/>
      <c r="IOS11" s="23"/>
      <c r="IOT11" s="23"/>
      <c r="IOU11" s="23"/>
      <c r="IOV11" s="23"/>
      <c r="IOW11" s="23"/>
      <c r="IOX11" s="23"/>
      <c r="IOY11" s="23"/>
      <c r="IOZ11" s="23"/>
      <c r="IPA11" s="23"/>
      <c r="IPB11" s="23"/>
      <c r="IPC11" s="23"/>
      <c r="IPD11" s="23"/>
      <c r="IPE11" s="23"/>
      <c r="IPF11" s="23"/>
      <c r="IPG11" s="23"/>
      <c r="IPH11" s="23"/>
      <c r="IPI11" s="23"/>
      <c r="IPJ11" s="23"/>
      <c r="IPK11" s="23"/>
      <c r="IPL11" s="23"/>
      <c r="IPM11" s="23"/>
      <c r="IPN11" s="23"/>
      <c r="IPO11" s="23"/>
      <c r="IPP11" s="23"/>
      <c r="IPQ11" s="23"/>
      <c r="IPR11" s="23"/>
      <c r="IPS11" s="23"/>
      <c r="IPT11" s="23"/>
      <c r="IPU11" s="23"/>
      <c r="IPV11" s="23"/>
      <c r="IPW11" s="23"/>
      <c r="IPX11" s="23"/>
      <c r="IPY11" s="23"/>
      <c r="IPZ11" s="23"/>
      <c r="IQA11" s="23"/>
      <c r="IQB11" s="23"/>
      <c r="IQC11" s="23"/>
      <c r="IQD11" s="23"/>
      <c r="IQE11" s="23"/>
      <c r="IQF11" s="23"/>
      <c r="IQG11" s="23"/>
      <c r="IQH11" s="23"/>
      <c r="IQI11" s="23"/>
      <c r="IQJ11" s="23"/>
      <c r="IQK11" s="23"/>
      <c r="IQL11" s="23"/>
      <c r="IQM11" s="23"/>
      <c r="IQN11" s="23"/>
      <c r="IQO11" s="23"/>
      <c r="IQP11" s="23"/>
      <c r="IQQ11" s="23"/>
      <c r="IQR11" s="23"/>
      <c r="IQS11" s="23"/>
      <c r="IQT11" s="23"/>
      <c r="IQU11" s="23"/>
      <c r="IQV11" s="23"/>
      <c r="IQW11" s="23"/>
      <c r="IQX11" s="23"/>
      <c r="IQY11" s="23"/>
      <c r="IQZ11" s="23"/>
      <c r="IRA11" s="23"/>
      <c r="IRB11" s="23"/>
      <c r="IRC11" s="23"/>
      <c r="IRD11" s="23"/>
      <c r="IRE11" s="23"/>
      <c r="IRF11" s="23"/>
      <c r="IRG11" s="23"/>
      <c r="IRH11" s="23"/>
      <c r="IRI11" s="23"/>
      <c r="IRJ11" s="23"/>
      <c r="IRK11" s="23"/>
      <c r="IRL11" s="23"/>
      <c r="IRM11" s="23"/>
      <c r="IRN11" s="23"/>
      <c r="IRO11" s="23"/>
      <c r="IRP11" s="23"/>
      <c r="IRQ11" s="23"/>
      <c r="IRR11" s="23"/>
      <c r="IRS11" s="23"/>
      <c r="IRT11" s="23"/>
      <c r="IRU11" s="23"/>
      <c r="IRV11" s="23"/>
      <c r="IRW11" s="23"/>
      <c r="IRX11" s="23"/>
      <c r="IRY11" s="23"/>
      <c r="IRZ11" s="23"/>
      <c r="ISA11" s="23"/>
      <c r="ISB11" s="23"/>
      <c r="ISC11" s="23"/>
      <c r="ISD11" s="23"/>
      <c r="ISE11" s="23"/>
      <c r="ISF11" s="23"/>
      <c r="ISG11" s="23"/>
      <c r="ISH11" s="23"/>
      <c r="ISI11" s="23"/>
      <c r="ISJ11" s="23"/>
      <c r="ISK11" s="23"/>
      <c r="ISL11" s="23"/>
      <c r="ISM11" s="23"/>
      <c r="ISN11" s="23"/>
      <c r="ISO11" s="23"/>
      <c r="ISP11" s="23"/>
      <c r="ISQ11" s="23"/>
      <c r="ISR11" s="23"/>
      <c r="ISS11" s="23"/>
      <c r="IST11" s="23"/>
      <c r="ISU11" s="23"/>
      <c r="ISV11" s="23"/>
      <c r="ISW11" s="23"/>
      <c r="ISX11" s="23"/>
      <c r="ISY11" s="23"/>
      <c r="ISZ11" s="23"/>
      <c r="ITA11" s="23"/>
      <c r="ITB11" s="23"/>
      <c r="ITC11" s="23"/>
      <c r="ITD11" s="23"/>
      <c r="ITE11" s="23"/>
      <c r="ITF11" s="23"/>
      <c r="ITG11" s="23"/>
      <c r="ITH11" s="23"/>
      <c r="ITI11" s="23"/>
      <c r="ITJ11" s="23"/>
      <c r="ITK11" s="23"/>
      <c r="ITL11" s="23"/>
      <c r="ITM11" s="23"/>
      <c r="ITN11" s="23"/>
      <c r="ITO11" s="23"/>
      <c r="ITP11" s="23"/>
      <c r="ITQ11" s="23"/>
      <c r="ITR11" s="23"/>
      <c r="ITS11" s="23"/>
      <c r="ITT11" s="23"/>
      <c r="ITU11" s="23"/>
      <c r="ITV11" s="23"/>
      <c r="ITW11" s="23"/>
      <c r="ITX11" s="23"/>
      <c r="ITY11" s="23"/>
      <c r="ITZ11" s="23"/>
      <c r="IUA11" s="23"/>
      <c r="IUB11" s="23"/>
      <c r="IUC11" s="23"/>
      <c r="IUD11" s="23"/>
      <c r="IUE11" s="23"/>
      <c r="IUF11" s="23"/>
      <c r="IUG11" s="23"/>
      <c r="IUH11" s="23"/>
      <c r="IUI11" s="23"/>
      <c r="IUJ11" s="23"/>
      <c r="IUK11" s="23"/>
      <c r="IUL11" s="23"/>
      <c r="IUM11" s="23"/>
      <c r="IUN11" s="23"/>
      <c r="IUO11" s="23"/>
      <c r="IUP11" s="23"/>
      <c r="IUQ11" s="23"/>
      <c r="IUR11" s="23"/>
      <c r="IUS11" s="23"/>
      <c r="IUT11" s="23"/>
      <c r="IUU11" s="23"/>
      <c r="IUV11" s="23"/>
      <c r="IUW11" s="23"/>
      <c r="IUX11" s="23"/>
      <c r="IUY11" s="23"/>
      <c r="IUZ11" s="23"/>
      <c r="IVA11" s="23"/>
      <c r="IVB11" s="23"/>
      <c r="IVC11" s="23"/>
      <c r="IVD11" s="23"/>
      <c r="IVE11" s="23"/>
      <c r="IVF11" s="23"/>
      <c r="IVG11" s="23"/>
      <c r="IVH11" s="23"/>
      <c r="IVI11" s="23"/>
      <c r="IVJ11" s="23"/>
      <c r="IVK11" s="23"/>
      <c r="IVL11" s="23"/>
      <c r="IVM11" s="23"/>
      <c r="IVN11" s="23"/>
      <c r="IVO11" s="23"/>
      <c r="IVP11" s="23"/>
      <c r="IVQ11" s="23"/>
      <c r="IVR11" s="23"/>
      <c r="IVS11" s="23"/>
      <c r="IVT11" s="23"/>
      <c r="IVU11" s="23"/>
      <c r="IVV11" s="23"/>
      <c r="IVW11" s="23"/>
      <c r="IVX11" s="23"/>
      <c r="IVY11" s="23"/>
      <c r="IVZ11" s="23"/>
      <c r="IWA11" s="23"/>
      <c r="IWB11" s="23"/>
      <c r="IWC11" s="23"/>
      <c r="IWD11" s="23"/>
      <c r="IWE11" s="23"/>
      <c r="IWF11" s="23"/>
      <c r="IWG11" s="23"/>
      <c r="IWH11" s="23"/>
      <c r="IWI11" s="23"/>
      <c r="IWJ11" s="23"/>
      <c r="IWK11" s="23"/>
      <c r="IWL11" s="23"/>
      <c r="IWM11" s="23"/>
      <c r="IWN11" s="23"/>
      <c r="IWO11" s="23"/>
      <c r="IWP11" s="23"/>
      <c r="IWQ11" s="23"/>
      <c r="IWR11" s="23"/>
      <c r="IWS11" s="23"/>
      <c r="IWT11" s="23"/>
      <c r="IWU11" s="23"/>
      <c r="IWV11" s="23"/>
      <c r="IWW11" s="23"/>
      <c r="IWX11" s="23"/>
      <c r="IWY11" s="23"/>
      <c r="IWZ11" s="23"/>
      <c r="IXA11" s="23"/>
      <c r="IXB11" s="23"/>
      <c r="IXC11" s="23"/>
      <c r="IXD11" s="23"/>
      <c r="IXE11" s="23"/>
      <c r="IXF11" s="23"/>
      <c r="IXG11" s="23"/>
      <c r="IXH11" s="23"/>
      <c r="IXI11" s="23"/>
      <c r="IXJ11" s="23"/>
      <c r="IXK11" s="23"/>
      <c r="IXL11" s="23"/>
      <c r="IXM11" s="23"/>
      <c r="IXN11" s="23"/>
      <c r="IXO11" s="23"/>
      <c r="IXP11" s="23"/>
      <c r="IXQ11" s="23"/>
      <c r="IXR11" s="23"/>
      <c r="IXS11" s="23"/>
      <c r="IXT11" s="23"/>
      <c r="IXU11" s="23"/>
      <c r="IXV11" s="23"/>
      <c r="IXW11" s="23"/>
      <c r="IXX11" s="23"/>
      <c r="IXY11" s="23"/>
      <c r="IXZ11" s="23"/>
      <c r="IYA11" s="23"/>
      <c r="IYB11" s="23"/>
      <c r="IYC11" s="23"/>
      <c r="IYD11" s="23"/>
      <c r="IYE11" s="23"/>
      <c r="IYF11" s="23"/>
      <c r="IYG11" s="23"/>
      <c r="IYH11" s="23"/>
      <c r="IYI11" s="23"/>
      <c r="IYJ11" s="23"/>
      <c r="IYK11" s="23"/>
      <c r="IYL11" s="23"/>
      <c r="IYM11" s="23"/>
      <c r="IYN11" s="23"/>
      <c r="IYO11" s="23"/>
      <c r="IYP11" s="23"/>
      <c r="IYQ11" s="23"/>
      <c r="IYR11" s="23"/>
      <c r="IYS11" s="23"/>
      <c r="IYT11" s="23"/>
      <c r="IYU11" s="23"/>
      <c r="IYV11" s="23"/>
      <c r="IYW11" s="23"/>
      <c r="IYX11" s="23"/>
      <c r="IYY11" s="23"/>
      <c r="IYZ11" s="23"/>
      <c r="IZA11" s="23"/>
      <c r="IZB11" s="23"/>
      <c r="IZC11" s="23"/>
      <c r="IZD11" s="23"/>
      <c r="IZE11" s="23"/>
      <c r="IZF11" s="23"/>
      <c r="IZG11" s="23"/>
      <c r="IZH11" s="23"/>
      <c r="IZI11" s="23"/>
      <c r="IZJ11" s="23"/>
      <c r="IZK11" s="23"/>
      <c r="IZL11" s="23"/>
      <c r="IZM11" s="23"/>
      <c r="IZN11" s="23"/>
      <c r="IZO11" s="23"/>
      <c r="IZP11" s="23"/>
      <c r="IZQ11" s="23"/>
      <c r="IZR11" s="23"/>
      <c r="IZS11" s="23"/>
      <c r="IZT11" s="23"/>
      <c r="IZU11" s="23"/>
      <c r="IZV11" s="23"/>
      <c r="IZW11" s="23"/>
      <c r="IZX11" s="23"/>
      <c r="IZY11" s="23"/>
      <c r="IZZ11" s="23"/>
      <c r="JAA11" s="23"/>
      <c r="JAB11" s="23"/>
      <c r="JAC11" s="23"/>
      <c r="JAD11" s="23"/>
      <c r="JAE11" s="23"/>
      <c r="JAF11" s="23"/>
      <c r="JAG11" s="23"/>
      <c r="JAH11" s="23"/>
      <c r="JAI11" s="23"/>
      <c r="JAJ11" s="23"/>
      <c r="JAK11" s="23"/>
      <c r="JAL11" s="23"/>
      <c r="JAM11" s="23"/>
      <c r="JAN11" s="23"/>
      <c r="JAO11" s="23"/>
      <c r="JAP11" s="23"/>
      <c r="JAQ11" s="23"/>
      <c r="JAR11" s="23"/>
      <c r="JAS11" s="23"/>
      <c r="JAT11" s="23"/>
      <c r="JAU11" s="23"/>
      <c r="JAV11" s="23"/>
      <c r="JAW11" s="23"/>
      <c r="JAX11" s="23"/>
      <c r="JAY11" s="23"/>
      <c r="JAZ11" s="23"/>
      <c r="JBA11" s="23"/>
      <c r="JBB11" s="23"/>
      <c r="JBC11" s="23"/>
      <c r="JBD11" s="23"/>
      <c r="JBE11" s="23"/>
      <c r="JBF11" s="23"/>
      <c r="JBG11" s="23"/>
      <c r="JBH11" s="23"/>
      <c r="JBI11" s="23"/>
      <c r="JBJ11" s="23"/>
      <c r="JBK11" s="23"/>
      <c r="JBL11" s="23"/>
      <c r="JBM11" s="23"/>
      <c r="JBN11" s="23"/>
      <c r="JBO11" s="23"/>
      <c r="JBP11" s="23"/>
      <c r="JBQ11" s="23"/>
      <c r="JBR11" s="23"/>
      <c r="JBS11" s="23"/>
      <c r="JBT11" s="23"/>
      <c r="JBU11" s="23"/>
      <c r="JBV11" s="23"/>
      <c r="JBW11" s="23"/>
      <c r="JBX11" s="23"/>
      <c r="JBY11" s="23"/>
      <c r="JBZ11" s="23"/>
      <c r="JCA11" s="23"/>
      <c r="JCB11" s="23"/>
      <c r="JCC11" s="23"/>
      <c r="JCD11" s="23"/>
      <c r="JCE11" s="23"/>
      <c r="JCF11" s="23"/>
      <c r="JCG11" s="23"/>
      <c r="JCH11" s="23"/>
      <c r="JCI11" s="23"/>
      <c r="JCJ11" s="23"/>
      <c r="JCK11" s="23"/>
      <c r="JCL11" s="23"/>
      <c r="JCM11" s="23"/>
      <c r="JCN11" s="23"/>
      <c r="JCO11" s="23"/>
      <c r="JCP11" s="23"/>
      <c r="JCQ11" s="23"/>
      <c r="JCR11" s="23"/>
      <c r="JCS11" s="23"/>
      <c r="JCT11" s="23"/>
      <c r="JCU11" s="23"/>
      <c r="JCV11" s="23"/>
      <c r="JCW11" s="23"/>
      <c r="JCX11" s="23"/>
      <c r="JCY11" s="23"/>
      <c r="JCZ11" s="23"/>
      <c r="JDA11" s="23"/>
      <c r="JDB11" s="23"/>
      <c r="JDC11" s="23"/>
      <c r="JDD11" s="23"/>
      <c r="JDE11" s="23"/>
      <c r="JDF11" s="23"/>
      <c r="JDG11" s="23"/>
      <c r="JDH11" s="23"/>
      <c r="JDI11" s="23"/>
      <c r="JDJ11" s="23"/>
      <c r="JDK11" s="23"/>
      <c r="JDL11" s="23"/>
      <c r="JDM11" s="23"/>
      <c r="JDN11" s="23"/>
      <c r="JDO11" s="23"/>
      <c r="JDP11" s="23"/>
      <c r="JDQ11" s="23"/>
      <c r="JDR11" s="23"/>
      <c r="JDS11" s="23"/>
      <c r="JDT11" s="23"/>
      <c r="JDU11" s="23"/>
      <c r="JDV11" s="23"/>
      <c r="JDW11" s="23"/>
      <c r="JDX11" s="23"/>
      <c r="JDY11" s="23"/>
      <c r="JDZ11" s="23"/>
      <c r="JEA11" s="23"/>
      <c r="JEB11" s="23"/>
      <c r="JEC11" s="23"/>
      <c r="JED11" s="23"/>
      <c r="JEE11" s="23"/>
      <c r="JEF11" s="23"/>
      <c r="JEG11" s="23"/>
      <c r="JEH11" s="23"/>
      <c r="JEI11" s="23"/>
      <c r="JEJ11" s="23"/>
      <c r="JEK11" s="23"/>
      <c r="JEL11" s="23"/>
      <c r="JEM11" s="23"/>
      <c r="JEN11" s="23"/>
      <c r="JEO11" s="23"/>
      <c r="JEP11" s="23"/>
      <c r="JEQ11" s="23"/>
      <c r="JER11" s="23"/>
      <c r="JES11" s="23"/>
      <c r="JET11" s="23"/>
      <c r="JEU11" s="23"/>
      <c r="JEV11" s="23"/>
      <c r="JEW11" s="23"/>
      <c r="JEX11" s="23"/>
      <c r="JEY11" s="23"/>
      <c r="JEZ11" s="23"/>
      <c r="JFA11" s="23"/>
      <c r="JFB11" s="23"/>
      <c r="JFC11" s="23"/>
      <c r="JFD11" s="23"/>
      <c r="JFE11" s="23"/>
      <c r="JFF11" s="23"/>
      <c r="JFG11" s="23"/>
      <c r="JFH11" s="23"/>
      <c r="JFI11" s="23"/>
      <c r="JFJ11" s="23"/>
      <c r="JFK11" s="23"/>
      <c r="JFL11" s="23"/>
      <c r="JFM11" s="23"/>
      <c r="JFN11" s="23"/>
      <c r="JFO11" s="23"/>
      <c r="JFP11" s="23"/>
      <c r="JFQ11" s="23"/>
      <c r="JFR11" s="23"/>
      <c r="JFS11" s="23"/>
      <c r="JFT11" s="23"/>
      <c r="JFU11" s="23"/>
      <c r="JFV11" s="23"/>
      <c r="JFW11" s="23"/>
      <c r="JFX11" s="23"/>
      <c r="JFY11" s="23"/>
      <c r="JFZ11" s="23"/>
      <c r="JGA11" s="23"/>
      <c r="JGB11" s="23"/>
      <c r="JGC11" s="23"/>
      <c r="JGD11" s="23"/>
      <c r="JGE11" s="23"/>
      <c r="JGF11" s="23"/>
      <c r="JGG11" s="23"/>
      <c r="JGH11" s="23"/>
      <c r="JGI11" s="23"/>
      <c r="JGJ11" s="23"/>
      <c r="JGK11" s="23"/>
      <c r="JGL11" s="23"/>
      <c r="JGM11" s="23"/>
      <c r="JGN11" s="23"/>
      <c r="JGO11" s="23"/>
      <c r="JGP11" s="23"/>
      <c r="JGQ11" s="23"/>
      <c r="JGR11" s="23"/>
      <c r="JGS11" s="23"/>
      <c r="JGT11" s="23"/>
      <c r="JGU11" s="23"/>
      <c r="JGV11" s="23"/>
      <c r="JGW11" s="23"/>
      <c r="JGX11" s="23"/>
      <c r="JGY11" s="23"/>
      <c r="JGZ11" s="23"/>
      <c r="JHA11" s="23"/>
      <c r="JHB11" s="23"/>
      <c r="JHC11" s="23"/>
      <c r="JHD11" s="23"/>
      <c r="JHE11" s="23"/>
      <c r="JHF11" s="23"/>
      <c r="JHG11" s="23"/>
      <c r="JHH11" s="23"/>
      <c r="JHI11" s="23"/>
      <c r="JHJ11" s="23"/>
      <c r="JHK11" s="23"/>
      <c r="JHL11" s="23"/>
      <c r="JHM11" s="23"/>
      <c r="JHN11" s="23"/>
      <c r="JHO11" s="23"/>
      <c r="JHP11" s="23"/>
      <c r="JHQ11" s="23"/>
      <c r="JHR11" s="23"/>
      <c r="JHS11" s="23"/>
      <c r="JHT11" s="23"/>
      <c r="JHU11" s="23"/>
      <c r="JHV11" s="23"/>
      <c r="JHW11" s="23"/>
      <c r="JHX11" s="23"/>
      <c r="JHY11" s="23"/>
      <c r="JHZ11" s="23"/>
      <c r="JIA11" s="23"/>
      <c r="JIB11" s="23"/>
      <c r="JIC11" s="23"/>
      <c r="JID11" s="23"/>
      <c r="JIE11" s="23"/>
      <c r="JIF11" s="23"/>
      <c r="JIG11" s="23"/>
      <c r="JIH11" s="23"/>
      <c r="JII11" s="23"/>
      <c r="JIJ11" s="23"/>
      <c r="JIK11" s="23"/>
      <c r="JIL11" s="23"/>
      <c r="JIM11" s="23"/>
      <c r="JIN11" s="23"/>
      <c r="JIO11" s="23"/>
      <c r="JIP11" s="23"/>
      <c r="JIQ11" s="23"/>
      <c r="JIR11" s="23"/>
      <c r="JIS11" s="23"/>
      <c r="JIT11" s="23"/>
      <c r="JIU11" s="23"/>
      <c r="JIV11" s="23"/>
      <c r="JIW11" s="23"/>
      <c r="JIX11" s="23"/>
      <c r="JIY11" s="23"/>
      <c r="JIZ11" s="23"/>
      <c r="JJA11" s="23"/>
      <c r="JJB11" s="23"/>
      <c r="JJC11" s="23"/>
      <c r="JJD11" s="23"/>
      <c r="JJE11" s="23"/>
      <c r="JJF11" s="23"/>
      <c r="JJG11" s="23"/>
      <c r="JJH11" s="23"/>
      <c r="JJI11" s="23"/>
      <c r="JJJ11" s="23"/>
      <c r="JJK11" s="23"/>
      <c r="JJL11" s="23"/>
      <c r="JJM11" s="23"/>
      <c r="JJN11" s="23"/>
      <c r="JJO11" s="23"/>
      <c r="JJP11" s="23"/>
      <c r="JJQ11" s="23"/>
      <c r="JJR11" s="23"/>
      <c r="JJS11" s="23"/>
      <c r="JJT11" s="23"/>
      <c r="JJU11" s="23"/>
      <c r="JJV11" s="23"/>
      <c r="JJW11" s="23"/>
      <c r="JJX11" s="23"/>
      <c r="JJY11" s="23"/>
      <c r="JJZ11" s="23"/>
      <c r="JKA11" s="23"/>
      <c r="JKB11" s="23"/>
      <c r="JKC11" s="23"/>
      <c r="JKD11" s="23"/>
      <c r="JKE11" s="23"/>
      <c r="JKF11" s="23"/>
      <c r="JKG11" s="23"/>
      <c r="JKH11" s="23"/>
      <c r="JKI11" s="23"/>
      <c r="JKJ11" s="23"/>
      <c r="JKK11" s="23"/>
      <c r="JKL11" s="23"/>
      <c r="JKM11" s="23"/>
      <c r="JKN11" s="23"/>
      <c r="JKO11" s="23"/>
      <c r="JKP11" s="23"/>
      <c r="JKQ11" s="23"/>
      <c r="JKR11" s="23"/>
      <c r="JKS11" s="23"/>
      <c r="JKT11" s="23"/>
      <c r="JKU11" s="23"/>
      <c r="JKV11" s="23"/>
      <c r="JKW11" s="23"/>
      <c r="JKX11" s="23"/>
      <c r="JKY11" s="23"/>
      <c r="JKZ11" s="23"/>
      <c r="JLA11" s="23"/>
      <c r="JLB11" s="23"/>
      <c r="JLC11" s="23"/>
      <c r="JLD11" s="23"/>
      <c r="JLE11" s="23"/>
      <c r="JLF11" s="23"/>
      <c r="JLG11" s="23"/>
      <c r="JLH11" s="23"/>
      <c r="JLI11" s="23"/>
      <c r="JLJ11" s="23"/>
      <c r="JLK11" s="23"/>
      <c r="JLL11" s="23"/>
      <c r="JLM11" s="23"/>
      <c r="JLN11" s="23"/>
      <c r="JLO11" s="23"/>
      <c r="JLP11" s="23"/>
      <c r="JLQ11" s="23"/>
      <c r="JLR11" s="23"/>
      <c r="JLS11" s="23"/>
      <c r="JLT11" s="23"/>
      <c r="JLU11" s="23"/>
      <c r="JLV11" s="23"/>
      <c r="JLW11" s="23"/>
      <c r="JLX11" s="23"/>
      <c r="JLY11" s="23"/>
      <c r="JLZ11" s="23"/>
      <c r="JMA11" s="23"/>
      <c r="JMB11" s="23"/>
      <c r="JMC11" s="23"/>
      <c r="JMD11" s="23"/>
      <c r="JME11" s="23"/>
      <c r="JMF11" s="23"/>
      <c r="JMG11" s="23"/>
      <c r="JMH11" s="23"/>
      <c r="JMI11" s="23"/>
      <c r="JMJ11" s="23"/>
      <c r="JMK11" s="23"/>
      <c r="JML11" s="23"/>
      <c r="JMM11" s="23"/>
      <c r="JMN11" s="23"/>
      <c r="JMO11" s="23"/>
      <c r="JMP11" s="23"/>
      <c r="JMQ11" s="23"/>
      <c r="JMR11" s="23"/>
      <c r="JMS11" s="23"/>
      <c r="JMT11" s="23"/>
      <c r="JMU11" s="23"/>
      <c r="JMV11" s="23"/>
      <c r="JMW11" s="23"/>
      <c r="JMX11" s="23"/>
      <c r="JMY11" s="23"/>
      <c r="JMZ11" s="23"/>
      <c r="JNA11" s="23"/>
      <c r="JNB11" s="23"/>
      <c r="JNC11" s="23"/>
      <c r="JND11" s="23"/>
      <c r="JNE11" s="23"/>
      <c r="JNF11" s="23"/>
      <c r="JNG11" s="23"/>
      <c r="JNH11" s="23"/>
      <c r="JNI11" s="23"/>
      <c r="JNJ11" s="23"/>
      <c r="JNK11" s="23"/>
      <c r="JNL11" s="23"/>
      <c r="JNM11" s="23"/>
      <c r="JNN11" s="23"/>
      <c r="JNO11" s="23"/>
      <c r="JNP11" s="23"/>
      <c r="JNQ11" s="23"/>
      <c r="JNR11" s="23"/>
      <c r="JNS11" s="23"/>
      <c r="JNT11" s="23"/>
      <c r="JNU11" s="23"/>
      <c r="JNV11" s="23"/>
      <c r="JNW11" s="23"/>
      <c r="JNX11" s="23"/>
      <c r="JNY11" s="23"/>
      <c r="JNZ11" s="23"/>
      <c r="JOA11" s="23"/>
      <c r="JOB11" s="23"/>
      <c r="JOC11" s="23"/>
      <c r="JOD11" s="23"/>
      <c r="JOE11" s="23"/>
      <c r="JOF11" s="23"/>
      <c r="JOG11" s="23"/>
      <c r="JOH11" s="23"/>
      <c r="JOI11" s="23"/>
      <c r="JOJ11" s="23"/>
      <c r="JOK11" s="23"/>
      <c r="JOL11" s="23"/>
      <c r="JOM11" s="23"/>
      <c r="JON11" s="23"/>
      <c r="JOO11" s="23"/>
      <c r="JOP11" s="23"/>
      <c r="JOQ11" s="23"/>
      <c r="JOR11" s="23"/>
      <c r="JOS11" s="23"/>
      <c r="JOT11" s="23"/>
      <c r="JOU11" s="23"/>
      <c r="JOV11" s="23"/>
      <c r="JOW11" s="23"/>
      <c r="JOX11" s="23"/>
      <c r="JOY11" s="23"/>
      <c r="JOZ11" s="23"/>
      <c r="JPA11" s="23"/>
      <c r="JPB11" s="23"/>
      <c r="JPC11" s="23"/>
      <c r="JPD11" s="23"/>
      <c r="JPE11" s="23"/>
      <c r="JPF11" s="23"/>
      <c r="JPG11" s="23"/>
      <c r="JPH11" s="23"/>
      <c r="JPI11" s="23"/>
      <c r="JPJ11" s="23"/>
      <c r="JPK11" s="23"/>
      <c r="JPL11" s="23"/>
      <c r="JPM11" s="23"/>
      <c r="JPN11" s="23"/>
      <c r="JPO11" s="23"/>
      <c r="JPP11" s="23"/>
      <c r="JPQ11" s="23"/>
      <c r="JPR11" s="23"/>
      <c r="JPS11" s="23"/>
      <c r="JPT11" s="23"/>
      <c r="JPU11" s="23"/>
      <c r="JPV11" s="23"/>
      <c r="JPW11" s="23"/>
      <c r="JPX11" s="23"/>
      <c r="JPY11" s="23"/>
      <c r="JPZ11" s="23"/>
      <c r="JQA11" s="23"/>
      <c r="JQB11" s="23"/>
      <c r="JQC11" s="23"/>
      <c r="JQD11" s="23"/>
      <c r="JQE11" s="23"/>
      <c r="JQF11" s="23"/>
      <c r="JQG11" s="23"/>
      <c r="JQH11" s="23"/>
      <c r="JQI11" s="23"/>
      <c r="JQJ11" s="23"/>
      <c r="JQK11" s="23"/>
      <c r="JQL11" s="23"/>
      <c r="JQM11" s="23"/>
      <c r="JQN11" s="23"/>
      <c r="JQO11" s="23"/>
      <c r="JQP11" s="23"/>
      <c r="JQQ11" s="23"/>
      <c r="JQR11" s="23"/>
      <c r="JQS11" s="23"/>
      <c r="JQT11" s="23"/>
      <c r="JQU11" s="23"/>
      <c r="JQV11" s="23"/>
      <c r="JQW11" s="23"/>
      <c r="JQX11" s="23"/>
      <c r="JQY11" s="23"/>
      <c r="JQZ11" s="23"/>
      <c r="JRA11" s="23"/>
      <c r="JRB11" s="23"/>
      <c r="JRC11" s="23"/>
      <c r="JRD11" s="23"/>
      <c r="JRE11" s="23"/>
      <c r="JRF11" s="23"/>
      <c r="JRG11" s="23"/>
      <c r="JRH11" s="23"/>
      <c r="JRI11" s="23"/>
      <c r="JRJ11" s="23"/>
      <c r="JRK11" s="23"/>
      <c r="JRL11" s="23"/>
      <c r="JRM11" s="23"/>
      <c r="JRN11" s="23"/>
      <c r="JRO11" s="23"/>
      <c r="JRP11" s="23"/>
      <c r="JRQ11" s="23"/>
      <c r="JRR11" s="23"/>
      <c r="JRS11" s="23"/>
      <c r="JRT11" s="23"/>
      <c r="JRU11" s="23"/>
      <c r="JRV11" s="23"/>
      <c r="JRW11" s="23"/>
      <c r="JRX11" s="23"/>
      <c r="JRY11" s="23"/>
      <c r="JRZ11" s="23"/>
      <c r="JSA11" s="23"/>
      <c r="JSB11" s="23"/>
      <c r="JSC11" s="23"/>
      <c r="JSD11" s="23"/>
      <c r="JSE11" s="23"/>
      <c r="JSF11" s="23"/>
      <c r="JSG11" s="23"/>
      <c r="JSH11" s="23"/>
      <c r="JSI11" s="23"/>
      <c r="JSJ11" s="23"/>
      <c r="JSK11" s="23"/>
      <c r="JSL11" s="23"/>
      <c r="JSM11" s="23"/>
      <c r="JSN11" s="23"/>
      <c r="JSO11" s="23"/>
      <c r="JSP11" s="23"/>
      <c r="JSQ11" s="23"/>
      <c r="JSR11" s="23"/>
      <c r="JSS11" s="23"/>
      <c r="JST11" s="23"/>
      <c r="JSU11" s="23"/>
      <c r="JSV11" s="23"/>
      <c r="JSW11" s="23"/>
      <c r="JSX11" s="23"/>
      <c r="JSY11" s="23"/>
      <c r="JSZ11" s="23"/>
      <c r="JTA11" s="23"/>
      <c r="JTB11" s="23"/>
      <c r="JTC11" s="23"/>
      <c r="JTD11" s="23"/>
      <c r="JTE11" s="23"/>
      <c r="JTF11" s="23"/>
      <c r="JTG11" s="23"/>
      <c r="JTH11" s="23"/>
      <c r="JTI11" s="23"/>
      <c r="JTJ11" s="23"/>
      <c r="JTK11" s="23"/>
      <c r="JTL11" s="23"/>
      <c r="JTM11" s="23"/>
      <c r="JTN11" s="23"/>
      <c r="JTO11" s="23"/>
      <c r="JTP11" s="23"/>
      <c r="JTQ11" s="23"/>
      <c r="JTR11" s="23"/>
      <c r="JTS11" s="23"/>
      <c r="JTT11" s="23"/>
      <c r="JTU11" s="23"/>
      <c r="JTV11" s="23"/>
      <c r="JTW11" s="23"/>
      <c r="JTX11" s="23"/>
      <c r="JTY11" s="23"/>
      <c r="JTZ11" s="23"/>
      <c r="JUA11" s="23"/>
      <c r="JUB11" s="23"/>
      <c r="JUC11" s="23"/>
      <c r="JUD11" s="23"/>
      <c r="JUE11" s="23"/>
      <c r="JUF11" s="23"/>
      <c r="JUG11" s="23"/>
      <c r="JUH11" s="23"/>
      <c r="JUI11" s="23"/>
      <c r="JUJ11" s="23"/>
      <c r="JUK11" s="23"/>
      <c r="JUL11" s="23"/>
      <c r="JUM11" s="23"/>
      <c r="JUN11" s="23"/>
      <c r="JUO11" s="23"/>
      <c r="JUP11" s="23"/>
      <c r="JUQ11" s="23"/>
      <c r="JUR11" s="23"/>
      <c r="JUS11" s="23"/>
      <c r="JUT11" s="23"/>
      <c r="JUU11" s="23"/>
      <c r="JUV11" s="23"/>
      <c r="JUW11" s="23"/>
      <c r="JUX11" s="23"/>
      <c r="JUY11" s="23"/>
      <c r="JUZ11" s="23"/>
      <c r="JVA11" s="23"/>
      <c r="JVB11" s="23"/>
      <c r="JVC11" s="23"/>
      <c r="JVD11" s="23"/>
      <c r="JVE11" s="23"/>
      <c r="JVF11" s="23"/>
      <c r="JVG11" s="23"/>
      <c r="JVH11" s="23"/>
      <c r="JVI11" s="23"/>
      <c r="JVJ11" s="23"/>
      <c r="JVK11" s="23"/>
      <c r="JVL11" s="23"/>
      <c r="JVM11" s="23"/>
      <c r="JVN11" s="23"/>
      <c r="JVO11" s="23"/>
      <c r="JVP11" s="23"/>
      <c r="JVQ11" s="23"/>
      <c r="JVR11" s="23"/>
      <c r="JVS11" s="23"/>
      <c r="JVT11" s="23"/>
      <c r="JVU11" s="23"/>
      <c r="JVV11" s="23"/>
      <c r="JVW11" s="23"/>
      <c r="JVX11" s="23"/>
      <c r="JVY11" s="23"/>
      <c r="JVZ11" s="23"/>
      <c r="JWA11" s="23"/>
      <c r="JWB11" s="23"/>
      <c r="JWC11" s="23"/>
      <c r="JWD11" s="23"/>
      <c r="JWE11" s="23"/>
      <c r="JWF11" s="23"/>
      <c r="JWG11" s="23"/>
      <c r="JWH11" s="23"/>
      <c r="JWI11" s="23"/>
      <c r="JWJ11" s="23"/>
      <c r="JWK11" s="23"/>
      <c r="JWL11" s="23"/>
      <c r="JWM11" s="23"/>
      <c r="JWN11" s="23"/>
      <c r="JWO11" s="23"/>
      <c r="JWP11" s="23"/>
      <c r="JWQ11" s="23"/>
      <c r="JWR11" s="23"/>
      <c r="JWS11" s="23"/>
      <c r="JWT11" s="23"/>
      <c r="JWU11" s="23"/>
      <c r="JWV11" s="23"/>
      <c r="JWW11" s="23"/>
      <c r="JWX11" s="23"/>
      <c r="JWY11" s="23"/>
      <c r="JWZ11" s="23"/>
      <c r="JXA11" s="23"/>
      <c r="JXB11" s="23"/>
      <c r="JXC11" s="23"/>
      <c r="JXD11" s="23"/>
      <c r="JXE11" s="23"/>
      <c r="JXF11" s="23"/>
      <c r="JXG11" s="23"/>
      <c r="JXH11" s="23"/>
      <c r="JXI11" s="23"/>
      <c r="JXJ11" s="23"/>
      <c r="JXK11" s="23"/>
      <c r="JXL11" s="23"/>
      <c r="JXM11" s="23"/>
      <c r="JXN11" s="23"/>
      <c r="JXO11" s="23"/>
      <c r="JXP11" s="23"/>
      <c r="JXQ11" s="23"/>
      <c r="JXR11" s="23"/>
      <c r="JXS11" s="23"/>
      <c r="JXT11" s="23"/>
      <c r="JXU11" s="23"/>
      <c r="JXV11" s="23"/>
      <c r="JXW11" s="23"/>
      <c r="JXX11" s="23"/>
      <c r="JXY11" s="23"/>
      <c r="JXZ11" s="23"/>
      <c r="JYA11" s="23"/>
      <c r="JYB11" s="23"/>
      <c r="JYC11" s="23"/>
      <c r="JYD11" s="23"/>
      <c r="JYE11" s="23"/>
      <c r="JYF11" s="23"/>
      <c r="JYG11" s="23"/>
      <c r="JYH11" s="23"/>
      <c r="JYI11" s="23"/>
      <c r="JYJ11" s="23"/>
      <c r="JYK11" s="23"/>
      <c r="JYL11" s="23"/>
      <c r="JYM11" s="23"/>
      <c r="JYN11" s="23"/>
      <c r="JYO11" s="23"/>
      <c r="JYP11" s="23"/>
      <c r="JYQ11" s="23"/>
      <c r="JYR11" s="23"/>
      <c r="JYS11" s="23"/>
      <c r="JYT11" s="23"/>
      <c r="JYU11" s="23"/>
      <c r="JYV11" s="23"/>
      <c r="JYW11" s="23"/>
      <c r="JYX11" s="23"/>
      <c r="JYY11" s="23"/>
      <c r="JYZ11" s="23"/>
      <c r="JZA11" s="23"/>
      <c r="JZB11" s="23"/>
      <c r="JZC11" s="23"/>
      <c r="JZD11" s="23"/>
      <c r="JZE11" s="23"/>
      <c r="JZF11" s="23"/>
      <c r="JZG11" s="23"/>
      <c r="JZH11" s="23"/>
      <c r="JZI11" s="23"/>
      <c r="JZJ11" s="23"/>
      <c r="JZK11" s="23"/>
      <c r="JZL11" s="23"/>
      <c r="JZM11" s="23"/>
      <c r="JZN11" s="23"/>
      <c r="JZO11" s="23"/>
      <c r="JZP11" s="23"/>
      <c r="JZQ11" s="23"/>
      <c r="JZR11" s="23"/>
      <c r="JZS11" s="23"/>
      <c r="JZT11" s="23"/>
      <c r="JZU11" s="23"/>
      <c r="JZV11" s="23"/>
      <c r="JZW11" s="23"/>
      <c r="JZX11" s="23"/>
      <c r="JZY11" s="23"/>
      <c r="JZZ11" s="23"/>
      <c r="KAA11" s="23"/>
      <c r="KAB11" s="23"/>
      <c r="KAC11" s="23"/>
      <c r="KAD11" s="23"/>
      <c r="KAE11" s="23"/>
      <c r="KAF11" s="23"/>
      <c r="KAG11" s="23"/>
      <c r="KAH11" s="23"/>
      <c r="KAI11" s="23"/>
      <c r="KAJ11" s="23"/>
      <c r="KAK11" s="23"/>
      <c r="KAL11" s="23"/>
      <c r="KAM11" s="23"/>
      <c r="KAN11" s="23"/>
      <c r="KAO11" s="23"/>
      <c r="KAP11" s="23"/>
      <c r="KAQ11" s="23"/>
      <c r="KAR11" s="23"/>
      <c r="KAS11" s="23"/>
      <c r="KAT11" s="23"/>
      <c r="KAU11" s="23"/>
      <c r="KAV11" s="23"/>
      <c r="KAW11" s="23"/>
      <c r="KAX11" s="23"/>
      <c r="KAY11" s="23"/>
      <c r="KAZ11" s="23"/>
      <c r="KBA11" s="23"/>
      <c r="KBB11" s="23"/>
      <c r="KBC11" s="23"/>
      <c r="KBD11" s="23"/>
      <c r="KBE11" s="23"/>
      <c r="KBF11" s="23"/>
      <c r="KBG11" s="23"/>
      <c r="KBH11" s="23"/>
      <c r="KBI11" s="23"/>
      <c r="KBJ11" s="23"/>
      <c r="KBK11" s="23"/>
      <c r="KBL11" s="23"/>
      <c r="KBM11" s="23"/>
      <c r="KBN11" s="23"/>
      <c r="KBO11" s="23"/>
      <c r="KBP11" s="23"/>
      <c r="KBQ11" s="23"/>
      <c r="KBR11" s="23"/>
      <c r="KBS11" s="23"/>
      <c r="KBT11" s="23"/>
      <c r="KBU11" s="23"/>
      <c r="KBV11" s="23"/>
      <c r="KBW11" s="23"/>
      <c r="KBX11" s="23"/>
      <c r="KBY11" s="23"/>
      <c r="KBZ11" s="23"/>
      <c r="KCA11" s="23"/>
      <c r="KCB11" s="23"/>
      <c r="KCC11" s="23"/>
      <c r="KCD11" s="23"/>
      <c r="KCE11" s="23"/>
      <c r="KCF11" s="23"/>
      <c r="KCG11" s="23"/>
      <c r="KCH11" s="23"/>
      <c r="KCI11" s="23"/>
      <c r="KCJ11" s="23"/>
      <c r="KCK11" s="23"/>
      <c r="KCL11" s="23"/>
      <c r="KCM11" s="23"/>
      <c r="KCN11" s="23"/>
      <c r="KCO11" s="23"/>
      <c r="KCP11" s="23"/>
      <c r="KCQ11" s="23"/>
      <c r="KCR11" s="23"/>
      <c r="KCS11" s="23"/>
      <c r="KCT11" s="23"/>
      <c r="KCU11" s="23"/>
      <c r="KCV11" s="23"/>
      <c r="KCW11" s="23"/>
      <c r="KCX11" s="23"/>
      <c r="KCY11" s="23"/>
      <c r="KCZ11" s="23"/>
      <c r="KDA11" s="23"/>
      <c r="KDB11" s="23"/>
      <c r="KDC11" s="23"/>
      <c r="KDD11" s="23"/>
      <c r="KDE11" s="23"/>
      <c r="KDF11" s="23"/>
      <c r="KDG11" s="23"/>
      <c r="KDH11" s="23"/>
      <c r="KDI11" s="23"/>
      <c r="KDJ11" s="23"/>
      <c r="KDK11" s="23"/>
      <c r="KDL11" s="23"/>
      <c r="KDM11" s="23"/>
      <c r="KDN11" s="23"/>
      <c r="KDO11" s="23"/>
      <c r="KDP11" s="23"/>
      <c r="KDQ11" s="23"/>
      <c r="KDR11" s="23"/>
      <c r="KDS11" s="23"/>
      <c r="KDT11" s="23"/>
      <c r="KDU11" s="23"/>
      <c r="KDV11" s="23"/>
      <c r="KDW11" s="23"/>
      <c r="KDX11" s="23"/>
      <c r="KDY11" s="23"/>
      <c r="KDZ11" s="23"/>
      <c r="KEA11" s="23"/>
      <c r="KEB11" s="23"/>
      <c r="KEC11" s="23"/>
      <c r="KED11" s="23"/>
      <c r="KEE11" s="23"/>
      <c r="KEF11" s="23"/>
      <c r="KEG11" s="23"/>
      <c r="KEH11" s="23"/>
      <c r="KEI11" s="23"/>
      <c r="KEJ11" s="23"/>
      <c r="KEK11" s="23"/>
      <c r="KEL11" s="23"/>
      <c r="KEM11" s="23"/>
      <c r="KEN11" s="23"/>
      <c r="KEO11" s="23"/>
      <c r="KEP11" s="23"/>
      <c r="KEQ11" s="23"/>
      <c r="KER11" s="23"/>
      <c r="KES11" s="23"/>
      <c r="KET11" s="23"/>
      <c r="KEU11" s="23"/>
      <c r="KEV11" s="23"/>
      <c r="KEW11" s="23"/>
      <c r="KEX11" s="23"/>
      <c r="KEY11" s="23"/>
      <c r="KEZ11" s="23"/>
      <c r="KFA11" s="23"/>
      <c r="KFB11" s="23"/>
      <c r="KFC11" s="23"/>
      <c r="KFD11" s="23"/>
      <c r="KFE11" s="23"/>
      <c r="KFF11" s="23"/>
      <c r="KFG11" s="23"/>
      <c r="KFH11" s="23"/>
      <c r="KFI11" s="23"/>
      <c r="KFJ11" s="23"/>
      <c r="KFK11" s="23"/>
      <c r="KFL11" s="23"/>
      <c r="KFM11" s="23"/>
      <c r="KFN11" s="23"/>
      <c r="KFO11" s="23"/>
      <c r="KFP11" s="23"/>
      <c r="KFQ11" s="23"/>
      <c r="KFR11" s="23"/>
      <c r="KFS11" s="23"/>
      <c r="KFT11" s="23"/>
      <c r="KFU11" s="23"/>
      <c r="KFV11" s="23"/>
      <c r="KFW11" s="23"/>
      <c r="KFX11" s="23"/>
      <c r="KFY11" s="23"/>
      <c r="KFZ11" s="23"/>
      <c r="KGA11" s="23"/>
      <c r="KGB11" s="23"/>
      <c r="KGC11" s="23"/>
      <c r="KGD11" s="23"/>
      <c r="KGE11" s="23"/>
      <c r="KGF11" s="23"/>
      <c r="KGG11" s="23"/>
      <c r="KGH11" s="23"/>
      <c r="KGI11" s="23"/>
      <c r="KGJ11" s="23"/>
      <c r="KGK11" s="23"/>
      <c r="KGL11" s="23"/>
      <c r="KGM11" s="23"/>
      <c r="KGN11" s="23"/>
      <c r="KGO11" s="23"/>
      <c r="KGP11" s="23"/>
      <c r="KGQ11" s="23"/>
      <c r="KGR11" s="23"/>
      <c r="KGS11" s="23"/>
      <c r="KGT11" s="23"/>
      <c r="KGU11" s="23"/>
      <c r="KGV11" s="23"/>
      <c r="KGW11" s="23"/>
      <c r="KGX11" s="23"/>
      <c r="KGY11" s="23"/>
      <c r="KGZ11" s="23"/>
      <c r="KHA11" s="23"/>
      <c r="KHB11" s="23"/>
      <c r="KHC11" s="23"/>
      <c r="KHD11" s="23"/>
      <c r="KHE11" s="23"/>
      <c r="KHF11" s="23"/>
      <c r="KHG11" s="23"/>
      <c r="KHH11" s="23"/>
      <c r="KHI11" s="23"/>
      <c r="KHJ11" s="23"/>
      <c r="KHK11" s="23"/>
      <c r="KHL11" s="23"/>
      <c r="KHM11" s="23"/>
      <c r="KHN11" s="23"/>
      <c r="KHO11" s="23"/>
      <c r="KHP11" s="23"/>
      <c r="KHQ11" s="23"/>
      <c r="KHR11" s="23"/>
      <c r="KHS11" s="23"/>
      <c r="KHT11" s="23"/>
      <c r="KHU11" s="23"/>
      <c r="KHV11" s="23"/>
      <c r="KHW11" s="23"/>
      <c r="KHX11" s="23"/>
      <c r="KHY11" s="23"/>
      <c r="KHZ11" s="23"/>
      <c r="KIA11" s="23"/>
      <c r="KIB11" s="23"/>
      <c r="KIC11" s="23"/>
      <c r="KID11" s="23"/>
      <c r="KIE11" s="23"/>
      <c r="KIF11" s="23"/>
      <c r="KIG11" s="23"/>
      <c r="KIH11" s="23"/>
      <c r="KII11" s="23"/>
      <c r="KIJ11" s="23"/>
      <c r="KIK11" s="23"/>
      <c r="KIL11" s="23"/>
      <c r="KIM11" s="23"/>
      <c r="KIN11" s="23"/>
      <c r="KIO11" s="23"/>
      <c r="KIP11" s="23"/>
      <c r="KIQ11" s="23"/>
      <c r="KIR11" s="23"/>
      <c r="KIS11" s="23"/>
      <c r="KIT11" s="23"/>
      <c r="KIU11" s="23"/>
      <c r="KIV11" s="23"/>
      <c r="KIW11" s="23"/>
      <c r="KIX11" s="23"/>
      <c r="KIY11" s="23"/>
      <c r="KIZ11" s="23"/>
      <c r="KJA11" s="23"/>
      <c r="KJB11" s="23"/>
      <c r="KJC11" s="23"/>
      <c r="KJD11" s="23"/>
      <c r="KJE11" s="23"/>
      <c r="KJF11" s="23"/>
      <c r="KJG11" s="23"/>
      <c r="KJH11" s="23"/>
      <c r="KJI11" s="23"/>
      <c r="KJJ11" s="23"/>
      <c r="KJK11" s="23"/>
      <c r="KJL11" s="23"/>
      <c r="KJM11" s="23"/>
      <c r="KJN11" s="23"/>
      <c r="KJO11" s="23"/>
      <c r="KJP11" s="23"/>
      <c r="KJQ11" s="23"/>
      <c r="KJR11" s="23"/>
      <c r="KJS11" s="23"/>
      <c r="KJT11" s="23"/>
      <c r="KJU11" s="23"/>
      <c r="KJV11" s="23"/>
      <c r="KJW11" s="23"/>
      <c r="KJX11" s="23"/>
      <c r="KJY11" s="23"/>
      <c r="KJZ11" s="23"/>
      <c r="KKA11" s="23"/>
      <c r="KKB11" s="23"/>
      <c r="KKC11" s="23"/>
      <c r="KKD11" s="23"/>
      <c r="KKE11" s="23"/>
      <c r="KKF11" s="23"/>
      <c r="KKG11" s="23"/>
      <c r="KKH11" s="23"/>
      <c r="KKI11" s="23"/>
      <c r="KKJ11" s="23"/>
      <c r="KKK11" s="23"/>
      <c r="KKL11" s="23"/>
      <c r="KKM11" s="23"/>
      <c r="KKN11" s="23"/>
      <c r="KKO11" s="23"/>
      <c r="KKP11" s="23"/>
      <c r="KKQ11" s="23"/>
      <c r="KKR11" s="23"/>
      <c r="KKS11" s="23"/>
      <c r="KKT11" s="23"/>
      <c r="KKU11" s="23"/>
      <c r="KKV11" s="23"/>
      <c r="KKW11" s="23"/>
      <c r="KKX11" s="23"/>
      <c r="KKY11" s="23"/>
      <c r="KKZ11" s="23"/>
      <c r="KLA11" s="23"/>
      <c r="KLB11" s="23"/>
      <c r="KLC11" s="23"/>
      <c r="KLD11" s="23"/>
      <c r="KLE11" s="23"/>
      <c r="KLF11" s="23"/>
      <c r="KLG11" s="23"/>
      <c r="KLH11" s="23"/>
      <c r="KLI11" s="23"/>
      <c r="KLJ11" s="23"/>
      <c r="KLK11" s="23"/>
      <c r="KLL11" s="23"/>
      <c r="KLM11" s="23"/>
      <c r="KLN11" s="23"/>
      <c r="KLO11" s="23"/>
      <c r="KLP11" s="23"/>
      <c r="KLQ11" s="23"/>
      <c r="KLR11" s="23"/>
      <c r="KLS11" s="23"/>
      <c r="KLT11" s="23"/>
      <c r="KLU11" s="23"/>
      <c r="KLV11" s="23"/>
      <c r="KLW11" s="23"/>
      <c r="KLX11" s="23"/>
      <c r="KLY11" s="23"/>
      <c r="KLZ11" s="23"/>
      <c r="KMA11" s="23"/>
      <c r="KMB11" s="23"/>
      <c r="KMC11" s="23"/>
      <c r="KMD11" s="23"/>
      <c r="KME11" s="23"/>
      <c r="KMF11" s="23"/>
      <c r="KMG11" s="23"/>
      <c r="KMH11" s="23"/>
      <c r="KMI11" s="23"/>
      <c r="KMJ11" s="23"/>
      <c r="KMK11" s="23"/>
      <c r="KML11" s="23"/>
      <c r="KMM11" s="23"/>
      <c r="KMN11" s="23"/>
      <c r="KMO11" s="23"/>
      <c r="KMP11" s="23"/>
      <c r="KMQ11" s="23"/>
      <c r="KMR11" s="23"/>
      <c r="KMS11" s="23"/>
      <c r="KMT11" s="23"/>
      <c r="KMU11" s="23"/>
      <c r="KMV11" s="23"/>
      <c r="KMW11" s="23"/>
      <c r="KMX11" s="23"/>
      <c r="KMY11" s="23"/>
      <c r="KMZ11" s="23"/>
      <c r="KNA11" s="23"/>
      <c r="KNB11" s="23"/>
      <c r="KNC11" s="23"/>
      <c r="KND11" s="23"/>
      <c r="KNE11" s="23"/>
      <c r="KNF11" s="23"/>
      <c r="KNG11" s="23"/>
      <c r="KNH11" s="23"/>
      <c r="KNI11" s="23"/>
      <c r="KNJ11" s="23"/>
      <c r="KNK11" s="23"/>
      <c r="KNL11" s="23"/>
      <c r="KNM11" s="23"/>
      <c r="KNN11" s="23"/>
      <c r="KNO11" s="23"/>
      <c r="KNP11" s="23"/>
      <c r="KNQ11" s="23"/>
      <c r="KNR11" s="23"/>
      <c r="KNS11" s="23"/>
      <c r="KNT11" s="23"/>
      <c r="KNU11" s="23"/>
      <c r="KNV11" s="23"/>
      <c r="KNW11" s="23"/>
      <c r="KNX11" s="23"/>
      <c r="KNY11" s="23"/>
      <c r="KNZ11" s="23"/>
      <c r="KOA11" s="23"/>
      <c r="KOB11" s="23"/>
      <c r="KOC11" s="23"/>
      <c r="KOD11" s="23"/>
      <c r="KOE11" s="23"/>
      <c r="KOF11" s="23"/>
      <c r="KOG11" s="23"/>
      <c r="KOH11" s="23"/>
      <c r="KOI11" s="23"/>
      <c r="KOJ11" s="23"/>
      <c r="KOK11" s="23"/>
      <c r="KOL11" s="23"/>
      <c r="KOM11" s="23"/>
      <c r="KON11" s="23"/>
      <c r="KOO11" s="23"/>
      <c r="KOP11" s="23"/>
      <c r="KOQ11" s="23"/>
      <c r="KOR11" s="23"/>
      <c r="KOS11" s="23"/>
      <c r="KOT11" s="23"/>
      <c r="KOU11" s="23"/>
      <c r="KOV11" s="23"/>
      <c r="KOW11" s="23"/>
      <c r="KOX11" s="23"/>
      <c r="KOY11" s="23"/>
      <c r="KOZ11" s="23"/>
      <c r="KPA11" s="23"/>
      <c r="KPB11" s="23"/>
      <c r="KPC11" s="23"/>
      <c r="KPD11" s="23"/>
      <c r="KPE11" s="23"/>
      <c r="KPF11" s="23"/>
      <c r="KPG11" s="23"/>
      <c r="KPH11" s="23"/>
      <c r="KPI11" s="23"/>
      <c r="KPJ11" s="23"/>
      <c r="KPK11" s="23"/>
      <c r="KPL11" s="23"/>
      <c r="KPM11" s="23"/>
      <c r="KPN11" s="23"/>
      <c r="KPO11" s="23"/>
      <c r="KPP11" s="23"/>
      <c r="KPQ11" s="23"/>
      <c r="KPR11" s="23"/>
      <c r="KPS11" s="23"/>
      <c r="KPT11" s="23"/>
      <c r="KPU11" s="23"/>
      <c r="KPV11" s="23"/>
      <c r="KPW11" s="23"/>
      <c r="KPX11" s="23"/>
      <c r="KPY11" s="23"/>
      <c r="KPZ11" s="23"/>
      <c r="KQA11" s="23"/>
      <c r="KQB11" s="23"/>
      <c r="KQC11" s="23"/>
      <c r="KQD11" s="23"/>
      <c r="KQE11" s="23"/>
      <c r="KQF11" s="23"/>
      <c r="KQG11" s="23"/>
      <c r="KQH11" s="23"/>
      <c r="KQI11" s="23"/>
      <c r="KQJ11" s="23"/>
      <c r="KQK11" s="23"/>
      <c r="KQL11" s="23"/>
      <c r="KQM11" s="23"/>
      <c r="KQN11" s="23"/>
      <c r="KQO11" s="23"/>
      <c r="KQP11" s="23"/>
      <c r="KQQ11" s="23"/>
      <c r="KQR11" s="23"/>
      <c r="KQS11" s="23"/>
      <c r="KQT11" s="23"/>
      <c r="KQU11" s="23"/>
      <c r="KQV11" s="23"/>
      <c r="KQW11" s="23"/>
      <c r="KQX11" s="23"/>
      <c r="KQY11" s="23"/>
      <c r="KQZ11" s="23"/>
      <c r="KRA11" s="23"/>
      <c r="KRB11" s="23"/>
      <c r="KRC11" s="23"/>
      <c r="KRD11" s="23"/>
      <c r="KRE11" s="23"/>
      <c r="KRF11" s="23"/>
      <c r="KRG11" s="23"/>
      <c r="KRH11" s="23"/>
      <c r="KRI11" s="23"/>
      <c r="KRJ11" s="23"/>
      <c r="KRK11" s="23"/>
      <c r="KRL11" s="23"/>
      <c r="KRM11" s="23"/>
      <c r="KRN11" s="23"/>
      <c r="KRO11" s="23"/>
      <c r="KRP11" s="23"/>
      <c r="KRQ11" s="23"/>
      <c r="KRR11" s="23"/>
      <c r="KRS11" s="23"/>
      <c r="KRT11" s="23"/>
      <c r="KRU11" s="23"/>
      <c r="KRV11" s="23"/>
      <c r="KRW11" s="23"/>
      <c r="KRX11" s="23"/>
      <c r="KRY11" s="23"/>
      <c r="KRZ11" s="23"/>
      <c r="KSA11" s="23"/>
      <c r="KSB11" s="23"/>
      <c r="KSC11" s="23"/>
      <c r="KSD11" s="23"/>
      <c r="KSE11" s="23"/>
      <c r="KSF11" s="23"/>
      <c r="KSG11" s="23"/>
      <c r="KSH11" s="23"/>
      <c r="KSI11" s="23"/>
      <c r="KSJ11" s="23"/>
      <c r="KSK11" s="23"/>
      <c r="KSL11" s="23"/>
      <c r="KSM11" s="23"/>
      <c r="KSN11" s="23"/>
      <c r="KSO11" s="23"/>
      <c r="KSP11" s="23"/>
      <c r="KSQ11" s="23"/>
      <c r="KSR11" s="23"/>
      <c r="KSS11" s="23"/>
      <c r="KST11" s="23"/>
      <c r="KSU11" s="23"/>
      <c r="KSV11" s="23"/>
      <c r="KSW11" s="23"/>
      <c r="KSX11" s="23"/>
      <c r="KSY11" s="23"/>
      <c r="KSZ11" s="23"/>
      <c r="KTA11" s="23"/>
      <c r="KTB11" s="23"/>
      <c r="KTC11" s="23"/>
      <c r="KTD11" s="23"/>
      <c r="KTE11" s="23"/>
      <c r="KTF11" s="23"/>
      <c r="KTG11" s="23"/>
      <c r="KTH11" s="23"/>
      <c r="KTI11" s="23"/>
      <c r="KTJ11" s="23"/>
      <c r="KTK11" s="23"/>
      <c r="KTL11" s="23"/>
      <c r="KTM11" s="23"/>
      <c r="KTN11" s="23"/>
      <c r="KTO11" s="23"/>
      <c r="KTP11" s="23"/>
      <c r="KTQ11" s="23"/>
      <c r="KTR11" s="23"/>
      <c r="KTS11" s="23"/>
      <c r="KTT11" s="23"/>
      <c r="KTU11" s="23"/>
      <c r="KTV11" s="23"/>
      <c r="KTW11" s="23"/>
      <c r="KTX11" s="23"/>
      <c r="KTY11" s="23"/>
      <c r="KTZ11" s="23"/>
      <c r="KUA11" s="23"/>
      <c r="KUB11" s="23"/>
      <c r="KUC11" s="23"/>
      <c r="KUD11" s="23"/>
      <c r="KUE11" s="23"/>
      <c r="KUF11" s="23"/>
      <c r="KUG11" s="23"/>
      <c r="KUH11" s="23"/>
      <c r="KUI11" s="23"/>
      <c r="KUJ11" s="23"/>
      <c r="KUK11" s="23"/>
      <c r="KUL11" s="23"/>
      <c r="KUM11" s="23"/>
      <c r="KUN11" s="23"/>
      <c r="KUO11" s="23"/>
      <c r="KUP11" s="23"/>
      <c r="KUQ11" s="23"/>
      <c r="KUR11" s="23"/>
      <c r="KUS11" s="23"/>
      <c r="KUT11" s="23"/>
      <c r="KUU11" s="23"/>
      <c r="KUV11" s="23"/>
      <c r="KUW11" s="23"/>
      <c r="KUX11" s="23"/>
      <c r="KUY11" s="23"/>
      <c r="KUZ11" s="23"/>
      <c r="KVA11" s="23"/>
      <c r="KVB11" s="23"/>
      <c r="KVC11" s="23"/>
      <c r="KVD11" s="23"/>
      <c r="KVE11" s="23"/>
      <c r="KVF11" s="23"/>
      <c r="KVG11" s="23"/>
      <c r="KVH11" s="23"/>
      <c r="KVI11" s="23"/>
      <c r="KVJ11" s="23"/>
      <c r="KVK11" s="23"/>
      <c r="KVL11" s="23"/>
      <c r="KVM11" s="23"/>
      <c r="KVN11" s="23"/>
      <c r="KVO11" s="23"/>
      <c r="KVP11" s="23"/>
      <c r="KVQ11" s="23"/>
      <c r="KVR11" s="23"/>
      <c r="KVS11" s="23"/>
      <c r="KVT11" s="23"/>
      <c r="KVU11" s="23"/>
      <c r="KVV11" s="23"/>
      <c r="KVW11" s="23"/>
      <c r="KVX11" s="23"/>
      <c r="KVY11" s="23"/>
      <c r="KVZ11" s="23"/>
      <c r="KWA11" s="23"/>
      <c r="KWB11" s="23"/>
      <c r="KWC11" s="23"/>
      <c r="KWD11" s="23"/>
      <c r="KWE11" s="23"/>
      <c r="KWF11" s="23"/>
      <c r="KWG11" s="23"/>
      <c r="KWH11" s="23"/>
      <c r="KWI11" s="23"/>
      <c r="KWJ11" s="23"/>
      <c r="KWK11" s="23"/>
      <c r="KWL11" s="23"/>
      <c r="KWM11" s="23"/>
      <c r="KWN11" s="23"/>
      <c r="KWO11" s="23"/>
      <c r="KWP11" s="23"/>
      <c r="KWQ11" s="23"/>
      <c r="KWR11" s="23"/>
      <c r="KWS11" s="23"/>
      <c r="KWT11" s="23"/>
      <c r="KWU11" s="23"/>
      <c r="KWV11" s="23"/>
      <c r="KWW11" s="23"/>
      <c r="KWX11" s="23"/>
      <c r="KWY11" s="23"/>
      <c r="KWZ11" s="23"/>
      <c r="KXA11" s="23"/>
      <c r="KXB11" s="23"/>
      <c r="KXC11" s="23"/>
      <c r="KXD11" s="23"/>
      <c r="KXE11" s="23"/>
      <c r="KXF11" s="23"/>
      <c r="KXG11" s="23"/>
      <c r="KXH11" s="23"/>
      <c r="KXI11" s="23"/>
      <c r="KXJ11" s="23"/>
      <c r="KXK11" s="23"/>
      <c r="KXL11" s="23"/>
      <c r="KXM11" s="23"/>
      <c r="KXN11" s="23"/>
      <c r="KXO11" s="23"/>
      <c r="KXP11" s="23"/>
      <c r="KXQ11" s="23"/>
      <c r="KXR11" s="23"/>
      <c r="KXS11" s="23"/>
      <c r="KXT11" s="23"/>
      <c r="KXU11" s="23"/>
      <c r="KXV11" s="23"/>
      <c r="KXW11" s="23"/>
      <c r="KXX11" s="23"/>
      <c r="KXY11" s="23"/>
      <c r="KXZ11" s="23"/>
      <c r="KYA11" s="23"/>
      <c r="KYB11" s="23"/>
      <c r="KYC11" s="23"/>
      <c r="KYD11" s="23"/>
      <c r="KYE11" s="23"/>
      <c r="KYF11" s="23"/>
      <c r="KYG11" s="23"/>
      <c r="KYH11" s="23"/>
      <c r="KYI11" s="23"/>
      <c r="KYJ11" s="23"/>
      <c r="KYK11" s="23"/>
      <c r="KYL11" s="23"/>
      <c r="KYM11" s="23"/>
      <c r="KYN11" s="23"/>
      <c r="KYO11" s="23"/>
      <c r="KYP11" s="23"/>
      <c r="KYQ11" s="23"/>
      <c r="KYR11" s="23"/>
      <c r="KYS11" s="23"/>
      <c r="KYT11" s="23"/>
      <c r="KYU11" s="23"/>
      <c r="KYV11" s="23"/>
      <c r="KYW11" s="23"/>
      <c r="KYX11" s="23"/>
      <c r="KYY11" s="23"/>
      <c r="KYZ11" s="23"/>
      <c r="KZA11" s="23"/>
      <c r="KZB11" s="23"/>
      <c r="KZC11" s="23"/>
      <c r="KZD11" s="23"/>
      <c r="KZE11" s="23"/>
      <c r="KZF11" s="23"/>
      <c r="KZG11" s="23"/>
      <c r="KZH11" s="23"/>
      <c r="KZI11" s="23"/>
      <c r="KZJ11" s="23"/>
      <c r="KZK11" s="23"/>
      <c r="KZL11" s="23"/>
      <c r="KZM11" s="23"/>
      <c r="KZN11" s="23"/>
      <c r="KZO11" s="23"/>
      <c r="KZP11" s="23"/>
      <c r="KZQ11" s="23"/>
      <c r="KZR11" s="23"/>
      <c r="KZS11" s="23"/>
      <c r="KZT11" s="23"/>
      <c r="KZU11" s="23"/>
      <c r="KZV11" s="23"/>
      <c r="KZW11" s="23"/>
      <c r="KZX11" s="23"/>
      <c r="KZY11" s="23"/>
      <c r="KZZ11" s="23"/>
      <c r="LAA11" s="23"/>
      <c r="LAB11" s="23"/>
      <c r="LAC11" s="23"/>
      <c r="LAD11" s="23"/>
      <c r="LAE11" s="23"/>
      <c r="LAF11" s="23"/>
      <c r="LAG11" s="23"/>
      <c r="LAH11" s="23"/>
      <c r="LAI11" s="23"/>
      <c r="LAJ11" s="23"/>
      <c r="LAK11" s="23"/>
      <c r="LAL11" s="23"/>
      <c r="LAM11" s="23"/>
      <c r="LAN11" s="23"/>
      <c r="LAO11" s="23"/>
      <c r="LAP11" s="23"/>
      <c r="LAQ11" s="23"/>
      <c r="LAR11" s="23"/>
      <c r="LAS11" s="23"/>
      <c r="LAT11" s="23"/>
      <c r="LAU11" s="23"/>
      <c r="LAV11" s="23"/>
      <c r="LAW11" s="23"/>
      <c r="LAX11" s="23"/>
      <c r="LAY11" s="23"/>
      <c r="LAZ11" s="23"/>
      <c r="LBA11" s="23"/>
      <c r="LBB11" s="23"/>
      <c r="LBC11" s="23"/>
      <c r="LBD11" s="23"/>
      <c r="LBE11" s="23"/>
      <c r="LBF11" s="23"/>
      <c r="LBG11" s="23"/>
      <c r="LBH11" s="23"/>
      <c r="LBI11" s="23"/>
      <c r="LBJ11" s="23"/>
      <c r="LBK11" s="23"/>
      <c r="LBL11" s="23"/>
      <c r="LBM11" s="23"/>
      <c r="LBN11" s="23"/>
      <c r="LBO11" s="23"/>
      <c r="LBP11" s="23"/>
      <c r="LBQ11" s="23"/>
      <c r="LBR11" s="23"/>
      <c r="LBS11" s="23"/>
      <c r="LBT11" s="23"/>
      <c r="LBU11" s="23"/>
      <c r="LBV11" s="23"/>
      <c r="LBW11" s="23"/>
      <c r="LBX11" s="23"/>
      <c r="LBY11" s="23"/>
      <c r="LBZ11" s="23"/>
      <c r="LCA11" s="23"/>
      <c r="LCB11" s="23"/>
      <c r="LCC11" s="23"/>
      <c r="LCD11" s="23"/>
      <c r="LCE11" s="23"/>
      <c r="LCF11" s="23"/>
      <c r="LCG11" s="23"/>
      <c r="LCH11" s="23"/>
      <c r="LCI11" s="23"/>
      <c r="LCJ11" s="23"/>
      <c r="LCK11" s="23"/>
      <c r="LCL11" s="23"/>
      <c r="LCM11" s="23"/>
      <c r="LCN11" s="23"/>
      <c r="LCO11" s="23"/>
      <c r="LCP11" s="23"/>
      <c r="LCQ11" s="23"/>
      <c r="LCR11" s="23"/>
      <c r="LCS11" s="23"/>
      <c r="LCT11" s="23"/>
      <c r="LCU11" s="23"/>
      <c r="LCV11" s="23"/>
      <c r="LCW11" s="23"/>
      <c r="LCX11" s="23"/>
      <c r="LCY11" s="23"/>
      <c r="LCZ11" s="23"/>
      <c r="LDA11" s="23"/>
      <c r="LDB11" s="23"/>
      <c r="LDC11" s="23"/>
      <c r="LDD11" s="23"/>
      <c r="LDE11" s="23"/>
      <c r="LDF11" s="23"/>
      <c r="LDG11" s="23"/>
      <c r="LDH11" s="23"/>
      <c r="LDI11" s="23"/>
      <c r="LDJ11" s="23"/>
      <c r="LDK11" s="23"/>
      <c r="LDL11" s="23"/>
      <c r="LDM11" s="23"/>
      <c r="LDN11" s="23"/>
      <c r="LDO11" s="23"/>
      <c r="LDP11" s="23"/>
      <c r="LDQ11" s="23"/>
      <c r="LDR11" s="23"/>
      <c r="LDS11" s="23"/>
      <c r="LDT11" s="23"/>
      <c r="LDU11" s="23"/>
      <c r="LDV11" s="23"/>
      <c r="LDW11" s="23"/>
      <c r="LDX11" s="23"/>
      <c r="LDY11" s="23"/>
      <c r="LDZ11" s="23"/>
      <c r="LEA11" s="23"/>
      <c r="LEB11" s="23"/>
      <c r="LEC11" s="23"/>
      <c r="LED11" s="23"/>
      <c r="LEE11" s="23"/>
      <c r="LEF11" s="23"/>
      <c r="LEG11" s="23"/>
      <c r="LEH11" s="23"/>
      <c r="LEI11" s="23"/>
      <c r="LEJ11" s="23"/>
      <c r="LEK11" s="23"/>
      <c r="LEL11" s="23"/>
      <c r="LEM11" s="23"/>
      <c r="LEN11" s="23"/>
      <c r="LEO11" s="23"/>
      <c r="LEP11" s="23"/>
      <c r="LEQ11" s="23"/>
      <c r="LER11" s="23"/>
      <c r="LES11" s="23"/>
      <c r="LET11" s="23"/>
      <c r="LEU11" s="23"/>
      <c r="LEV11" s="23"/>
      <c r="LEW11" s="23"/>
      <c r="LEX11" s="23"/>
      <c r="LEY11" s="23"/>
      <c r="LEZ11" s="23"/>
      <c r="LFA11" s="23"/>
      <c r="LFB11" s="23"/>
      <c r="LFC11" s="23"/>
      <c r="LFD11" s="23"/>
      <c r="LFE11" s="23"/>
      <c r="LFF11" s="23"/>
      <c r="LFG11" s="23"/>
      <c r="LFH11" s="23"/>
      <c r="LFI11" s="23"/>
      <c r="LFJ11" s="23"/>
      <c r="LFK11" s="23"/>
      <c r="LFL11" s="23"/>
      <c r="LFM11" s="23"/>
      <c r="LFN11" s="23"/>
      <c r="LFO11" s="23"/>
      <c r="LFP11" s="23"/>
      <c r="LFQ11" s="23"/>
      <c r="LFR11" s="23"/>
      <c r="LFS11" s="23"/>
      <c r="LFT11" s="23"/>
      <c r="LFU11" s="23"/>
      <c r="LFV11" s="23"/>
      <c r="LFW11" s="23"/>
      <c r="LFX11" s="23"/>
      <c r="LFY11" s="23"/>
      <c r="LFZ11" s="23"/>
      <c r="LGA11" s="23"/>
      <c r="LGB11" s="23"/>
      <c r="LGC11" s="23"/>
      <c r="LGD11" s="23"/>
      <c r="LGE11" s="23"/>
      <c r="LGF11" s="23"/>
      <c r="LGG11" s="23"/>
      <c r="LGH11" s="23"/>
      <c r="LGI11" s="23"/>
      <c r="LGJ11" s="23"/>
      <c r="LGK11" s="23"/>
      <c r="LGL11" s="23"/>
      <c r="LGM11" s="23"/>
      <c r="LGN11" s="23"/>
      <c r="LGO11" s="23"/>
      <c r="LGP11" s="23"/>
      <c r="LGQ11" s="23"/>
      <c r="LGR11" s="23"/>
      <c r="LGS11" s="23"/>
      <c r="LGT11" s="23"/>
      <c r="LGU11" s="23"/>
      <c r="LGV11" s="23"/>
      <c r="LGW11" s="23"/>
      <c r="LGX11" s="23"/>
      <c r="LGY11" s="23"/>
      <c r="LGZ11" s="23"/>
      <c r="LHA11" s="23"/>
      <c r="LHB11" s="23"/>
      <c r="LHC11" s="23"/>
      <c r="LHD11" s="23"/>
      <c r="LHE11" s="23"/>
      <c r="LHF11" s="23"/>
      <c r="LHG11" s="23"/>
      <c r="LHH11" s="23"/>
      <c r="LHI11" s="23"/>
      <c r="LHJ11" s="23"/>
      <c r="LHK11" s="23"/>
      <c r="LHL11" s="23"/>
      <c r="LHM11" s="23"/>
      <c r="LHN11" s="23"/>
      <c r="LHO11" s="23"/>
      <c r="LHP11" s="23"/>
      <c r="LHQ11" s="23"/>
      <c r="LHR11" s="23"/>
      <c r="LHS11" s="23"/>
      <c r="LHT11" s="23"/>
      <c r="LHU11" s="23"/>
      <c r="LHV11" s="23"/>
      <c r="LHW11" s="23"/>
      <c r="LHX11" s="23"/>
      <c r="LHY11" s="23"/>
      <c r="LHZ11" s="23"/>
      <c r="LIA11" s="23"/>
      <c r="LIB11" s="23"/>
      <c r="LIC11" s="23"/>
      <c r="LID11" s="23"/>
      <c r="LIE11" s="23"/>
      <c r="LIF11" s="23"/>
      <c r="LIG11" s="23"/>
      <c r="LIH11" s="23"/>
      <c r="LII11" s="23"/>
      <c r="LIJ11" s="23"/>
      <c r="LIK11" s="23"/>
      <c r="LIL11" s="23"/>
      <c r="LIM11" s="23"/>
      <c r="LIN11" s="23"/>
      <c r="LIO11" s="23"/>
      <c r="LIP11" s="23"/>
      <c r="LIQ11" s="23"/>
      <c r="LIR11" s="23"/>
      <c r="LIS11" s="23"/>
      <c r="LIT11" s="23"/>
      <c r="LIU11" s="23"/>
      <c r="LIV11" s="23"/>
      <c r="LIW11" s="23"/>
      <c r="LIX11" s="23"/>
      <c r="LIY11" s="23"/>
      <c r="LIZ11" s="23"/>
      <c r="LJA11" s="23"/>
      <c r="LJB11" s="23"/>
      <c r="LJC11" s="23"/>
      <c r="LJD11" s="23"/>
      <c r="LJE11" s="23"/>
      <c r="LJF11" s="23"/>
      <c r="LJG11" s="23"/>
      <c r="LJH11" s="23"/>
      <c r="LJI11" s="23"/>
      <c r="LJJ11" s="23"/>
      <c r="LJK11" s="23"/>
      <c r="LJL11" s="23"/>
      <c r="LJM11" s="23"/>
      <c r="LJN11" s="23"/>
      <c r="LJO11" s="23"/>
      <c r="LJP11" s="23"/>
      <c r="LJQ11" s="23"/>
      <c r="LJR11" s="23"/>
      <c r="LJS11" s="23"/>
      <c r="LJT11" s="23"/>
      <c r="LJU11" s="23"/>
      <c r="LJV11" s="23"/>
      <c r="LJW11" s="23"/>
      <c r="LJX11" s="23"/>
      <c r="LJY11" s="23"/>
      <c r="LJZ11" s="23"/>
      <c r="LKA11" s="23"/>
      <c r="LKB11" s="23"/>
      <c r="LKC11" s="23"/>
      <c r="LKD11" s="23"/>
      <c r="LKE11" s="23"/>
      <c r="LKF11" s="23"/>
      <c r="LKG11" s="23"/>
      <c r="LKH11" s="23"/>
      <c r="LKI11" s="23"/>
      <c r="LKJ11" s="23"/>
      <c r="LKK11" s="23"/>
      <c r="LKL11" s="23"/>
      <c r="LKM11" s="23"/>
      <c r="LKN11" s="23"/>
      <c r="LKO11" s="23"/>
      <c r="LKP11" s="23"/>
      <c r="LKQ11" s="23"/>
      <c r="LKR11" s="23"/>
      <c r="LKS11" s="23"/>
      <c r="LKT11" s="23"/>
      <c r="LKU11" s="23"/>
      <c r="LKV11" s="23"/>
      <c r="LKW11" s="23"/>
      <c r="LKX11" s="23"/>
      <c r="LKY11" s="23"/>
      <c r="LKZ11" s="23"/>
      <c r="LLA11" s="23"/>
      <c r="LLB11" s="23"/>
      <c r="LLC11" s="23"/>
      <c r="LLD11" s="23"/>
      <c r="LLE11" s="23"/>
      <c r="LLF11" s="23"/>
      <c r="LLG11" s="23"/>
      <c r="LLH11" s="23"/>
      <c r="LLI11" s="23"/>
      <c r="LLJ11" s="23"/>
      <c r="LLK11" s="23"/>
      <c r="LLL11" s="23"/>
      <c r="LLM11" s="23"/>
      <c r="LLN11" s="23"/>
      <c r="LLO11" s="23"/>
      <c r="LLP11" s="23"/>
      <c r="LLQ11" s="23"/>
      <c r="LLR11" s="23"/>
      <c r="LLS11" s="23"/>
      <c r="LLT11" s="23"/>
      <c r="LLU11" s="23"/>
      <c r="LLV11" s="23"/>
      <c r="LLW11" s="23"/>
      <c r="LLX11" s="23"/>
      <c r="LLY11" s="23"/>
      <c r="LLZ11" s="23"/>
      <c r="LMA11" s="23"/>
      <c r="LMB11" s="23"/>
      <c r="LMC11" s="23"/>
      <c r="LMD11" s="23"/>
      <c r="LME11" s="23"/>
      <c r="LMF11" s="23"/>
      <c r="LMG11" s="23"/>
      <c r="LMH11" s="23"/>
      <c r="LMI11" s="23"/>
      <c r="LMJ11" s="23"/>
      <c r="LMK11" s="23"/>
      <c r="LML11" s="23"/>
      <c r="LMM11" s="23"/>
      <c r="LMN11" s="23"/>
      <c r="LMO11" s="23"/>
      <c r="LMP11" s="23"/>
      <c r="LMQ11" s="23"/>
      <c r="LMR11" s="23"/>
      <c r="LMS11" s="23"/>
      <c r="LMT11" s="23"/>
      <c r="LMU11" s="23"/>
      <c r="LMV11" s="23"/>
      <c r="LMW11" s="23"/>
      <c r="LMX11" s="23"/>
      <c r="LMY11" s="23"/>
      <c r="LMZ11" s="23"/>
      <c r="LNA11" s="23"/>
      <c r="LNB11" s="23"/>
      <c r="LNC11" s="23"/>
      <c r="LND11" s="23"/>
      <c r="LNE11" s="23"/>
      <c r="LNF11" s="23"/>
      <c r="LNG11" s="23"/>
      <c r="LNH11" s="23"/>
      <c r="LNI11" s="23"/>
      <c r="LNJ11" s="23"/>
      <c r="LNK11" s="23"/>
      <c r="LNL11" s="23"/>
      <c r="LNM11" s="23"/>
      <c r="LNN11" s="23"/>
      <c r="LNO11" s="23"/>
      <c r="LNP11" s="23"/>
      <c r="LNQ11" s="23"/>
      <c r="LNR11" s="23"/>
      <c r="LNS11" s="23"/>
      <c r="LNT11" s="23"/>
      <c r="LNU11" s="23"/>
      <c r="LNV11" s="23"/>
      <c r="LNW11" s="23"/>
      <c r="LNX11" s="23"/>
      <c r="LNY11" s="23"/>
      <c r="LNZ11" s="23"/>
      <c r="LOA11" s="23"/>
      <c r="LOB11" s="23"/>
      <c r="LOC11" s="23"/>
      <c r="LOD11" s="23"/>
      <c r="LOE11" s="23"/>
      <c r="LOF11" s="23"/>
      <c r="LOG11" s="23"/>
      <c r="LOH11" s="23"/>
      <c r="LOI11" s="23"/>
      <c r="LOJ11" s="23"/>
      <c r="LOK11" s="23"/>
      <c r="LOL11" s="23"/>
      <c r="LOM11" s="23"/>
      <c r="LON11" s="23"/>
      <c r="LOO11" s="23"/>
      <c r="LOP11" s="23"/>
      <c r="LOQ11" s="23"/>
      <c r="LOR11" s="23"/>
      <c r="LOS11" s="23"/>
      <c r="LOT11" s="23"/>
      <c r="LOU11" s="23"/>
      <c r="LOV11" s="23"/>
      <c r="LOW11" s="23"/>
      <c r="LOX11" s="23"/>
      <c r="LOY11" s="23"/>
      <c r="LOZ11" s="23"/>
      <c r="LPA11" s="23"/>
      <c r="LPB11" s="23"/>
      <c r="LPC11" s="23"/>
      <c r="LPD11" s="23"/>
      <c r="LPE11" s="23"/>
      <c r="LPF11" s="23"/>
      <c r="LPG11" s="23"/>
      <c r="LPH11" s="23"/>
      <c r="LPI11" s="23"/>
      <c r="LPJ11" s="23"/>
      <c r="LPK11" s="23"/>
      <c r="LPL11" s="23"/>
      <c r="LPM11" s="23"/>
      <c r="LPN11" s="23"/>
      <c r="LPO11" s="23"/>
      <c r="LPP11" s="23"/>
      <c r="LPQ11" s="23"/>
      <c r="LPR11" s="23"/>
      <c r="LPS11" s="23"/>
      <c r="LPT11" s="23"/>
      <c r="LPU11" s="23"/>
      <c r="LPV11" s="23"/>
      <c r="LPW11" s="23"/>
      <c r="LPX11" s="23"/>
      <c r="LPY11" s="23"/>
      <c r="LPZ11" s="23"/>
      <c r="LQA11" s="23"/>
      <c r="LQB11" s="23"/>
      <c r="LQC11" s="23"/>
      <c r="LQD11" s="23"/>
      <c r="LQE11" s="23"/>
      <c r="LQF11" s="23"/>
      <c r="LQG11" s="23"/>
      <c r="LQH11" s="23"/>
      <c r="LQI11" s="23"/>
      <c r="LQJ11" s="23"/>
      <c r="LQK11" s="23"/>
      <c r="LQL11" s="23"/>
      <c r="LQM11" s="23"/>
      <c r="LQN11" s="23"/>
      <c r="LQO11" s="23"/>
      <c r="LQP11" s="23"/>
      <c r="LQQ11" s="23"/>
      <c r="LQR11" s="23"/>
      <c r="LQS11" s="23"/>
      <c r="LQT11" s="23"/>
      <c r="LQU11" s="23"/>
      <c r="LQV11" s="23"/>
      <c r="LQW11" s="23"/>
      <c r="LQX11" s="23"/>
      <c r="LQY11" s="23"/>
      <c r="LQZ11" s="23"/>
      <c r="LRA11" s="23"/>
      <c r="LRB11" s="23"/>
      <c r="LRC11" s="23"/>
      <c r="LRD11" s="23"/>
      <c r="LRE11" s="23"/>
      <c r="LRF11" s="23"/>
      <c r="LRG11" s="23"/>
      <c r="LRH11" s="23"/>
      <c r="LRI11" s="23"/>
      <c r="LRJ11" s="23"/>
      <c r="LRK11" s="23"/>
      <c r="LRL11" s="23"/>
      <c r="LRM11" s="23"/>
      <c r="LRN11" s="23"/>
      <c r="LRO11" s="23"/>
      <c r="LRP11" s="23"/>
      <c r="LRQ11" s="23"/>
      <c r="LRR11" s="23"/>
      <c r="LRS11" s="23"/>
      <c r="LRT11" s="23"/>
      <c r="LRU11" s="23"/>
      <c r="LRV11" s="23"/>
      <c r="LRW11" s="23"/>
      <c r="LRX11" s="23"/>
      <c r="LRY11" s="23"/>
      <c r="LRZ11" s="23"/>
      <c r="LSA11" s="23"/>
      <c r="LSB11" s="23"/>
      <c r="LSC11" s="23"/>
      <c r="LSD11" s="23"/>
      <c r="LSE11" s="23"/>
      <c r="LSF11" s="23"/>
      <c r="LSG11" s="23"/>
      <c r="LSH11" s="23"/>
      <c r="LSI11" s="23"/>
      <c r="LSJ11" s="23"/>
      <c r="LSK11" s="23"/>
      <c r="LSL11" s="23"/>
      <c r="LSM11" s="23"/>
      <c r="LSN11" s="23"/>
      <c r="LSO11" s="23"/>
      <c r="LSP11" s="23"/>
      <c r="LSQ11" s="23"/>
      <c r="LSR11" s="23"/>
      <c r="LSS11" s="23"/>
      <c r="LST11" s="23"/>
      <c r="LSU11" s="23"/>
      <c r="LSV11" s="23"/>
      <c r="LSW11" s="23"/>
      <c r="LSX11" s="23"/>
      <c r="LSY11" s="23"/>
      <c r="LSZ11" s="23"/>
      <c r="LTA11" s="23"/>
      <c r="LTB11" s="23"/>
      <c r="LTC11" s="23"/>
      <c r="LTD11" s="23"/>
      <c r="LTE11" s="23"/>
      <c r="LTF11" s="23"/>
      <c r="LTG11" s="23"/>
      <c r="LTH11" s="23"/>
      <c r="LTI11" s="23"/>
      <c r="LTJ11" s="23"/>
      <c r="LTK11" s="23"/>
      <c r="LTL11" s="23"/>
      <c r="LTM11" s="23"/>
      <c r="LTN11" s="23"/>
      <c r="LTO11" s="23"/>
      <c r="LTP11" s="23"/>
      <c r="LTQ11" s="23"/>
      <c r="LTR11" s="23"/>
      <c r="LTS11" s="23"/>
      <c r="LTT11" s="23"/>
      <c r="LTU11" s="23"/>
      <c r="LTV11" s="23"/>
      <c r="LTW11" s="23"/>
      <c r="LTX11" s="23"/>
      <c r="LTY11" s="23"/>
      <c r="LTZ11" s="23"/>
      <c r="LUA11" s="23"/>
      <c r="LUB11" s="23"/>
      <c r="LUC11" s="23"/>
      <c r="LUD11" s="23"/>
      <c r="LUE11" s="23"/>
      <c r="LUF11" s="23"/>
      <c r="LUG11" s="23"/>
      <c r="LUH11" s="23"/>
      <c r="LUI11" s="23"/>
      <c r="LUJ11" s="23"/>
      <c r="LUK11" s="23"/>
      <c r="LUL11" s="23"/>
      <c r="LUM11" s="23"/>
      <c r="LUN11" s="23"/>
      <c r="LUO11" s="23"/>
      <c r="LUP11" s="23"/>
      <c r="LUQ11" s="23"/>
      <c r="LUR11" s="23"/>
      <c r="LUS11" s="23"/>
      <c r="LUT11" s="23"/>
      <c r="LUU11" s="23"/>
      <c r="LUV11" s="23"/>
      <c r="LUW11" s="23"/>
      <c r="LUX11" s="23"/>
      <c r="LUY11" s="23"/>
      <c r="LUZ11" s="23"/>
      <c r="LVA11" s="23"/>
      <c r="LVB11" s="23"/>
      <c r="LVC11" s="23"/>
      <c r="LVD11" s="23"/>
      <c r="LVE11" s="23"/>
      <c r="LVF11" s="23"/>
      <c r="LVG11" s="23"/>
      <c r="LVH11" s="23"/>
      <c r="LVI11" s="23"/>
      <c r="LVJ11" s="23"/>
      <c r="LVK11" s="23"/>
      <c r="LVL11" s="23"/>
      <c r="LVM11" s="23"/>
      <c r="LVN11" s="23"/>
      <c r="LVO11" s="23"/>
      <c r="LVP11" s="23"/>
      <c r="LVQ11" s="23"/>
      <c r="LVR11" s="23"/>
      <c r="LVS11" s="23"/>
      <c r="LVT11" s="23"/>
      <c r="LVU11" s="23"/>
      <c r="LVV11" s="23"/>
      <c r="LVW11" s="23"/>
      <c r="LVX11" s="23"/>
      <c r="LVY11" s="23"/>
      <c r="LVZ11" s="23"/>
      <c r="LWA11" s="23"/>
      <c r="LWB11" s="23"/>
      <c r="LWC11" s="23"/>
      <c r="LWD11" s="23"/>
      <c r="LWE11" s="23"/>
      <c r="LWF11" s="23"/>
      <c r="LWG11" s="23"/>
      <c r="LWH11" s="23"/>
      <c r="LWI11" s="23"/>
      <c r="LWJ11" s="23"/>
      <c r="LWK11" s="23"/>
      <c r="LWL11" s="23"/>
      <c r="LWM11" s="23"/>
      <c r="LWN11" s="23"/>
      <c r="LWO11" s="23"/>
      <c r="LWP11" s="23"/>
      <c r="LWQ11" s="23"/>
      <c r="LWR11" s="23"/>
      <c r="LWS11" s="23"/>
      <c r="LWT11" s="23"/>
      <c r="LWU11" s="23"/>
      <c r="LWV11" s="23"/>
      <c r="LWW11" s="23"/>
      <c r="LWX11" s="23"/>
      <c r="LWY11" s="23"/>
      <c r="LWZ11" s="23"/>
      <c r="LXA11" s="23"/>
      <c r="LXB11" s="23"/>
      <c r="LXC11" s="23"/>
      <c r="LXD11" s="23"/>
      <c r="LXE11" s="23"/>
      <c r="LXF11" s="23"/>
      <c r="LXG11" s="23"/>
      <c r="LXH11" s="23"/>
      <c r="LXI11" s="23"/>
      <c r="LXJ11" s="23"/>
      <c r="LXK11" s="23"/>
      <c r="LXL11" s="23"/>
      <c r="LXM11" s="23"/>
      <c r="LXN11" s="23"/>
      <c r="LXO11" s="23"/>
      <c r="LXP11" s="23"/>
      <c r="LXQ11" s="23"/>
      <c r="LXR11" s="23"/>
      <c r="LXS11" s="23"/>
      <c r="LXT11" s="23"/>
      <c r="LXU11" s="23"/>
      <c r="LXV11" s="23"/>
      <c r="LXW11" s="23"/>
      <c r="LXX11" s="23"/>
      <c r="LXY11" s="23"/>
      <c r="LXZ11" s="23"/>
      <c r="LYA11" s="23"/>
      <c r="LYB11" s="23"/>
      <c r="LYC11" s="23"/>
      <c r="LYD11" s="23"/>
      <c r="LYE11" s="23"/>
      <c r="LYF11" s="23"/>
      <c r="LYG11" s="23"/>
      <c r="LYH11" s="23"/>
      <c r="LYI11" s="23"/>
      <c r="LYJ11" s="23"/>
      <c r="LYK11" s="23"/>
      <c r="LYL11" s="23"/>
      <c r="LYM11" s="23"/>
      <c r="LYN11" s="23"/>
      <c r="LYO11" s="23"/>
      <c r="LYP11" s="23"/>
      <c r="LYQ11" s="23"/>
      <c r="LYR11" s="23"/>
      <c r="LYS11" s="23"/>
      <c r="LYT11" s="23"/>
      <c r="LYU11" s="23"/>
      <c r="LYV11" s="23"/>
      <c r="LYW11" s="23"/>
      <c r="LYX11" s="23"/>
      <c r="LYY11" s="23"/>
      <c r="LYZ11" s="23"/>
      <c r="LZA11" s="23"/>
      <c r="LZB11" s="23"/>
      <c r="LZC11" s="23"/>
      <c r="LZD11" s="23"/>
      <c r="LZE11" s="23"/>
      <c r="LZF11" s="23"/>
      <c r="LZG11" s="23"/>
      <c r="LZH11" s="23"/>
      <c r="LZI11" s="23"/>
      <c r="LZJ11" s="23"/>
      <c r="LZK11" s="23"/>
      <c r="LZL11" s="23"/>
      <c r="LZM11" s="23"/>
      <c r="LZN11" s="23"/>
      <c r="LZO11" s="23"/>
      <c r="LZP11" s="23"/>
      <c r="LZQ11" s="23"/>
      <c r="LZR11" s="23"/>
      <c r="LZS11" s="23"/>
      <c r="LZT11" s="23"/>
      <c r="LZU11" s="23"/>
      <c r="LZV11" s="23"/>
      <c r="LZW11" s="23"/>
      <c r="LZX11" s="23"/>
      <c r="LZY11" s="23"/>
      <c r="LZZ11" s="23"/>
      <c r="MAA11" s="23"/>
      <c r="MAB11" s="23"/>
      <c r="MAC11" s="23"/>
      <c r="MAD11" s="23"/>
      <c r="MAE11" s="23"/>
      <c r="MAF11" s="23"/>
      <c r="MAG11" s="23"/>
      <c r="MAH11" s="23"/>
      <c r="MAI11" s="23"/>
      <c r="MAJ11" s="23"/>
      <c r="MAK11" s="23"/>
      <c r="MAL11" s="23"/>
      <c r="MAM11" s="23"/>
      <c r="MAN11" s="23"/>
      <c r="MAO11" s="23"/>
      <c r="MAP11" s="23"/>
      <c r="MAQ11" s="23"/>
      <c r="MAR11" s="23"/>
      <c r="MAS11" s="23"/>
      <c r="MAT11" s="23"/>
      <c r="MAU11" s="23"/>
      <c r="MAV11" s="23"/>
      <c r="MAW11" s="23"/>
      <c r="MAX11" s="23"/>
      <c r="MAY11" s="23"/>
      <c r="MAZ11" s="23"/>
      <c r="MBA11" s="23"/>
      <c r="MBB11" s="23"/>
      <c r="MBC11" s="23"/>
      <c r="MBD11" s="23"/>
      <c r="MBE11" s="23"/>
      <c r="MBF11" s="23"/>
      <c r="MBG11" s="23"/>
      <c r="MBH11" s="23"/>
      <c r="MBI11" s="23"/>
      <c r="MBJ11" s="23"/>
      <c r="MBK11" s="23"/>
      <c r="MBL11" s="23"/>
      <c r="MBM11" s="23"/>
      <c r="MBN11" s="23"/>
      <c r="MBO11" s="23"/>
      <c r="MBP11" s="23"/>
      <c r="MBQ11" s="23"/>
      <c r="MBR11" s="23"/>
      <c r="MBS11" s="23"/>
      <c r="MBT11" s="23"/>
      <c r="MBU11" s="23"/>
      <c r="MBV11" s="23"/>
      <c r="MBW11" s="23"/>
      <c r="MBX11" s="23"/>
      <c r="MBY11" s="23"/>
      <c r="MBZ11" s="23"/>
      <c r="MCA11" s="23"/>
      <c r="MCB11" s="23"/>
      <c r="MCC11" s="23"/>
      <c r="MCD11" s="23"/>
      <c r="MCE11" s="23"/>
      <c r="MCF11" s="23"/>
      <c r="MCG11" s="23"/>
      <c r="MCH11" s="23"/>
      <c r="MCI11" s="23"/>
      <c r="MCJ11" s="23"/>
      <c r="MCK11" s="23"/>
      <c r="MCL11" s="23"/>
      <c r="MCM11" s="23"/>
      <c r="MCN11" s="23"/>
      <c r="MCO11" s="23"/>
      <c r="MCP11" s="23"/>
      <c r="MCQ11" s="23"/>
      <c r="MCR11" s="23"/>
      <c r="MCS11" s="23"/>
      <c r="MCT11" s="23"/>
      <c r="MCU11" s="23"/>
      <c r="MCV11" s="23"/>
      <c r="MCW11" s="23"/>
      <c r="MCX11" s="23"/>
      <c r="MCY11" s="23"/>
      <c r="MCZ11" s="23"/>
      <c r="MDA11" s="23"/>
      <c r="MDB11" s="23"/>
      <c r="MDC11" s="23"/>
      <c r="MDD11" s="23"/>
      <c r="MDE11" s="23"/>
      <c r="MDF11" s="23"/>
      <c r="MDG11" s="23"/>
      <c r="MDH11" s="23"/>
      <c r="MDI11" s="23"/>
      <c r="MDJ11" s="23"/>
      <c r="MDK11" s="23"/>
      <c r="MDL11" s="23"/>
      <c r="MDM11" s="23"/>
      <c r="MDN11" s="23"/>
      <c r="MDO11" s="23"/>
      <c r="MDP11" s="23"/>
      <c r="MDQ11" s="23"/>
      <c r="MDR11" s="23"/>
      <c r="MDS11" s="23"/>
      <c r="MDT11" s="23"/>
      <c r="MDU11" s="23"/>
      <c r="MDV11" s="23"/>
      <c r="MDW11" s="23"/>
      <c r="MDX11" s="23"/>
      <c r="MDY11" s="23"/>
      <c r="MDZ11" s="23"/>
      <c r="MEA11" s="23"/>
      <c r="MEB11" s="23"/>
      <c r="MEC11" s="23"/>
      <c r="MED11" s="23"/>
      <c r="MEE11" s="23"/>
      <c r="MEF11" s="23"/>
      <c r="MEG11" s="23"/>
      <c r="MEH11" s="23"/>
      <c r="MEI11" s="23"/>
      <c r="MEJ11" s="23"/>
      <c r="MEK11" s="23"/>
      <c r="MEL11" s="23"/>
      <c r="MEM11" s="23"/>
      <c r="MEN11" s="23"/>
      <c r="MEO11" s="23"/>
      <c r="MEP11" s="23"/>
      <c r="MEQ11" s="23"/>
      <c r="MER11" s="23"/>
      <c r="MES11" s="23"/>
      <c r="MET11" s="23"/>
      <c r="MEU11" s="23"/>
      <c r="MEV11" s="23"/>
      <c r="MEW11" s="23"/>
      <c r="MEX11" s="23"/>
      <c r="MEY11" s="23"/>
      <c r="MEZ11" s="23"/>
      <c r="MFA11" s="23"/>
      <c r="MFB11" s="23"/>
      <c r="MFC11" s="23"/>
      <c r="MFD11" s="23"/>
      <c r="MFE11" s="23"/>
      <c r="MFF11" s="23"/>
      <c r="MFG11" s="23"/>
      <c r="MFH11" s="23"/>
      <c r="MFI11" s="23"/>
      <c r="MFJ11" s="23"/>
      <c r="MFK11" s="23"/>
      <c r="MFL11" s="23"/>
      <c r="MFM11" s="23"/>
      <c r="MFN11" s="23"/>
      <c r="MFO11" s="23"/>
      <c r="MFP11" s="23"/>
      <c r="MFQ11" s="23"/>
      <c r="MFR11" s="23"/>
      <c r="MFS11" s="23"/>
      <c r="MFT11" s="23"/>
      <c r="MFU11" s="23"/>
      <c r="MFV11" s="23"/>
      <c r="MFW11" s="23"/>
      <c r="MFX11" s="23"/>
      <c r="MFY11" s="23"/>
      <c r="MFZ11" s="23"/>
      <c r="MGA11" s="23"/>
      <c r="MGB11" s="23"/>
      <c r="MGC11" s="23"/>
      <c r="MGD11" s="23"/>
      <c r="MGE11" s="23"/>
      <c r="MGF11" s="23"/>
      <c r="MGG11" s="23"/>
      <c r="MGH11" s="23"/>
      <c r="MGI11" s="23"/>
      <c r="MGJ11" s="23"/>
      <c r="MGK11" s="23"/>
      <c r="MGL11" s="23"/>
      <c r="MGM11" s="23"/>
      <c r="MGN11" s="23"/>
      <c r="MGO11" s="23"/>
      <c r="MGP11" s="23"/>
      <c r="MGQ11" s="23"/>
      <c r="MGR11" s="23"/>
      <c r="MGS11" s="23"/>
      <c r="MGT11" s="23"/>
      <c r="MGU11" s="23"/>
      <c r="MGV11" s="23"/>
      <c r="MGW11" s="23"/>
      <c r="MGX11" s="23"/>
      <c r="MGY11" s="23"/>
      <c r="MGZ11" s="23"/>
      <c r="MHA11" s="23"/>
      <c r="MHB11" s="23"/>
      <c r="MHC11" s="23"/>
      <c r="MHD11" s="23"/>
      <c r="MHE11" s="23"/>
      <c r="MHF11" s="23"/>
      <c r="MHG11" s="23"/>
      <c r="MHH11" s="23"/>
      <c r="MHI11" s="23"/>
      <c r="MHJ11" s="23"/>
      <c r="MHK11" s="23"/>
      <c r="MHL11" s="23"/>
      <c r="MHM11" s="23"/>
      <c r="MHN11" s="23"/>
      <c r="MHO11" s="23"/>
      <c r="MHP11" s="23"/>
      <c r="MHQ11" s="23"/>
      <c r="MHR11" s="23"/>
      <c r="MHS11" s="23"/>
      <c r="MHT11" s="23"/>
      <c r="MHU11" s="23"/>
      <c r="MHV11" s="23"/>
      <c r="MHW11" s="23"/>
      <c r="MHX11" s="23"/>
      <c r="MHY11" s="23"/>
      <c r="MHZ11" s="23"/>
      <c r="MIA11" s="23"/>
      <c r="MIB11" s="23"/>
      <c r="MIC11" s="23"/>
      <c r="MID11" s="23"/>
      <c r="MIE11" s="23"/>
      <c r="MIF11" s="23"/>
      <c r="MIG11" s="23"/>
      <c r="MIH11" s="23"/>
      <c r="MII11" s="23"/>
      <c r="MIJ11" s="23"/>
      <c r="MIK11" s="23"/>
      <c r="MIL11" s="23"/>
      <c r="MIM11" s="23"/>
      <c r="MIN11" s="23"/>
      <c r="MIO11" s="23"/>
      <c r="MIP11" s="23"/>
      <c r="MIQ11" s="23"/>
      <c r="MIR11" s="23"/>
      <c r="MIS11" s="23"/>
      <c r="MIT11" s="23"/>
      <c r="MIU11" s="23"/>
      <c r="MIV11" s="23"/>
      <c r="MIW11" s="23"/>
      <c r="MIX11" s="23"/>
      <c r="MIY11" s="23"/>
      <c r="MIZ11" s="23"/>
      <c r="MJA11" s="23"/>
      <c r="MJB11" s="23"/>
      <c r="MJC11" s="23"/>
      <c r="MJD11" s="23"/>
      <c r="MJE11" s="23"/>
      <c r="MJF11" s="23"/>
      <c r="MJG11" s="23"/>
      <c r="MJH11" s="23"/>
      <c r="MJI11" s="23"/>
      <c r="MJJ11" s="23"/>
      <c r="MJK11" s="23"/>
      <c r="MJL11" s="23"/>
      <c r="MJM11" s="23"/>
      <c r="MJN11" s="23"/>
      <c r="MJO11" s="23"/>
      <c r="MJP11" s="23"/>
      <c r="MJQ11" s="23"/>
      <c r="MJR11" s="23"/>
      <c r="MJS11" s="23"/>
      <c r="MJT11" s="23"/>
      <c r="MJU11" s="23"/>
      <c r="MJV11" s="23"/>
      <c r="MJW11" s="23"/>
      <c r="MJX11" s="23"/>
      <c r="MJY11" s="23"/>
      <c r="MJZ11" s="23"/>
      <c r="MKA11" s="23"/>
      <c r="MKB11" s="23"/>
      <c r="MKC11" s="23"/>
      <c r="MKD11" s="23"/>
      <c r="MKE11" s="23"/>
      <c r="MKF11" s="23"/>
      <c r="MKG11" s="23"/>
      <c r="MKH11" s="23"/>
      <c r="MKI11" s="23"/>
      <c r="MKJ11" s="23"/>
      <c r="MKK11" s="23"/>
      <c r="MKL11" s="23"/>
      <c r="MKM11" s="23"/>
      <c r="MKN11" s="23"/>
      <c r="MKO11" s="23"/>
      <c r="MKP11" s="23"/>
      <c r="MKQ11" s="23"/>
      <c r="MKR11" s="23"/>
      <c r="MKS11" s="23"/>
      <c r="MKT11" s="23"/>
      <c r="MKU11" s="23"/>
      <c r="MKV11" s="23"/>
      <c r="MKW11" s="23"/>
      <c r="MKX11" s="23"/>
      <c r="MKY11" s="23"/>
      <c r="MKZ11" s="23"/>
      <c r="MLA11" s="23"/>
      <c r="MLB11" s="23"/>
      <c r="MLC11" s="23"/>
      <c r="MLD11" s="23"/>
      <c r="MLE11" s="23"/>
      <c r="MLF11" s="23"/>
      <c r="MLG11" s="23"/>
      <c r="MLH11" s="23"/>
      <c r="MLI11" s="23"/>
      <c r="MLJ11" s="23"/>
      <c r="MLK11" s="23"/>
      <c r="MLL11" s="23"/>
      <c r="MLM11" s="23"/>
      <c r="MLN11" s="23"/>
      <c r="MLO11" s="23"/>
      <c r="MLP11" s="23"/>
      <c r="MLQ11" s="23"/>
      <c r="MLR11" s="23"/>
      <c r="MLS11" s="23"/>
      <c r="MLT11" s="23"/>
      <c r="MLU11" s="23"/>
      <c r="MLV11" s="23"/>
      <c r="MLW11" s="23"/>
      <c r="MLX11" s="23"/>
      <c r="MLY11" s="23"/>
      <c r="MLZ11" s="23"/>
      <c r="MMA11" s="23"/>
      <c r="MMB11" s="23"/>
      <c r="MMC11" s="23"/>
      <c r="MMD11" s="23"/>
      <c r="MME11" s="23"/>
      <c r="MMF11" s="23"/>
      <c r="MMG11" s="23"/>
      <c r="MMH11" s="23"/>
      <c r="MMI11" s="23"/>
      <c r="MMJ11" s="23"/>
      <c r="MMK11" s="23"/>
      <c r="MML11" s="23"/>
      <c r="MMM11" s="23"/>
      <c r="MMN11" s="23"/>
      <c r="MMO11" s="23"/>
      <c r="MMP11" s="23"/>
      <c r="MMQ11" s="23"/>
      <c r="MMR11" s="23"/>
      <c r="MMS11" s="23"/>
      <c r="MMT11" s="23"/>
      <c r="MMU11" s="23"/>
      <c r="MMV11" s="23"/>
      <c r="MMW11" s="23"/>
      <c r="MMX11" s="23"/>
      <c r="MMY11" s="23"/>
      <c r="MMZ11" s="23"/>
      <c r="MNA11" s="23"/>
      <c r="MNB11" s="23"/>
      <c r="MNC11" s="23"/>
      <c r="MND11" s="23"/>
      <c r="MNE11" s="23"/>
      <c r="MNF11" s="23"/>
      <c r="MNG11" s="23"/>
      <c r="MNH11" s="23"/>
      <c r="MNI11" s="23"/>
      <c r="MNJ11" s="23"/>
      <c r="MNK11" s="23"/>
      <c r="MNL11" s="23"/>
      <c r="MNM11" s="23"/>
      <c r="MNN11" s="23"/>
      <c r="MNO11" s="23"/>
      <c r="MNP11" s="23"/>
      <c r="MNQ11" s="23"/>
      <c r="MNR11" s="23"/>
      <c r="MNS11" s="23"/>
      <c r="MNT11" s="23"/>
      <c r="MNU11" s="23"/>
      <c r="MNV11" s="23"/>
      <c r="MNW11" s="23"/>
      <c r="MNX11" s="23"/>
      <c r="MNY11" s="23"/>
      <c r="MNZ11" s="23"/>
      <c r="MOA11" s="23"/>
      <c r="MOB11" s="23"/>
      <c r="MOC11" s="23"/>
      <c r="MOD11" s="23"/>
      <c r="MOE11" s="23"/>
      <c r="MOF11" s="23"/>
      <c r="MOG11" s="23"/>
      <c r="MOH11" s="23"/>
      <c r="MOI11" s="23"/>
      <c r="MOJ11" s="23"/>
      <c r="MOK11" s="23"/>
      <c r="MOL11" s="23"/>
      <c r="MOM11" s="23"/>
      <c r="MON11" s="23"/>
      <c r="MOO11" s="23"/>
      <c r="MOP11" s="23"/>
      <c r="MOQ11" s="23"/>
      <c r="MOR11" s="23"/>
      <c r="MOS11" s="23"/>
      <c r="MOT11" s="23"/>
      <c r="MOU11" s="23"/>
      <c r="MOV11" s="23"/>
      <c r="MOW11" s="23"/>
      <c r="MOX11" s="23"/>
      <c r="MOY11" s="23"/>
      <c r="MOZ11" s="23"/>
      <c r="MPA11" s="23"/>
      <c r="MPB11" s="23"/>
      <c r="MPC11" s="23"/>
      <c r="MPD11" s="23"/>
      <c r="MPE11" s="23"/>
      <c r="MPF11" s="23"/>
      <c r="MPG11" s="23"/>
      <c r="MPH11" s="23"/>
      <c r="MPI11" s="23"/>
      <c r="MPJ11" s="23"/>
      <c r="MPK11" s="23"/>
      <c r="MPL11" s="23"/>
      <c r="MPM11" s="23"/>
      <c r="MPN11" s="23"/>
      <c r="MPO11" s="23"/>
      <c r="MPP11" s="23"/>
      <c r="MPQ11" s="23"/>
      <c r="MPR11" s="23"/>
      <c r="MPS11" s="23"/>
      <c r="MPT11" s="23"/>
      <c r="MPU11" s="23"/>
      <c r="MPV11" s="23"/>
      <c r="MPW11" s="23"/>
      <c r="MPX11" s="23"/>
      <c r="MPY11" s="23"/>
      <c r="MPZ11" s="23"/>
      <c r="MQA11" s="23"/>
      <c r="MQB11" s="23"/>
      <c r="MQC11" s="23"/>
      <c r="MQD11" s="23"/>
      <c r="MQE11" s="23"/>
      <c r="MQF11" s="23"/>
      <c r="MQG11" s="23"/>
      <c r="MQH11" s="23"/>
      <c r="MQI11" s="23"/>
      <c r="MQJ11" s="23"/>
      <c r="MQK11" s="23"/>
      <c r="MQL11" s="23"/>
      <c r="MQM11" s="23"/>
      <c r="MQN11" s="23"/>
      <c r="MQO11" s="23"/>
      <c r="MQP11" s="23"/>
      <c r="MQQ11" s="23"/>
      <c r="MQR11" s="23"/>
      <c r="MQS11" s="23"/>
      <c r="MQT11" s="23"/>
      <c r="MQU11" s="23"/>
      <c r="MQV11" s="23"/>
      <c r="MQW11" s="23"/>
      <c r="MQX11" s="23"/>
      <c r="MQY11" s="23"/>
      <c r="MQZ11" s="23"/>
      <c r="MRA11" s="23"/>
      <c r="MRB11" s="23"/>
      <c r="MRC11" s="23"/>
      <c r="MRD11" s="23"/>
      <c r="MRE11" s="23"/>
      <c r="MRF11" s="23"/>
      <c r="MRG11" s="23"/>
      <c r="MRH11" s="23"/>
      <c r="MRI11" s="23"/>
      <c r="MRJ11" s="23"/>
      <c r="MRK11" s="23"/>
      <c r="MRL11" s="23"/>
      <c r="MRM11" s="23"/>
      <c r="MRN11" s="23"/>
      <c r="MRO11" s="23"/>
      <c r="MRP11" s="23"/>
      <c r="MRQ11" s="23"/>
      <c r="MRR11" s="23"/>
      <c r="MRS11" s="23"/>
      <c r="MRT11" s="23"/>
      <c r="MRU11" s="23"/>
      <c r="MRV11" s="23"/>
      <c r="MRW11" s="23"/>
      <c r="MRX11" s="23"/>
      <c r="MRY11" s="23"/>
      <c r="MRZ11" s="23"/>
      <c r="MSA11" s="23"/>
      <c r="MSB11" s="23"/>
      <c r="MSC11" s="23"/>
      <c r="MSD11" s="23"/>
      <c r="MSE11" s="23"/>
      <c r="MSF11" s="23"/>
      <c r="MSG11" s="23"/>
      <c r="MSH11" s="23"/>
      <c r="MSI11" s="23"/>
      <c r="MSJ11" s="23"/>
      <c r="MSK11" s="23"/>
      <c r="MSL11" s="23"/>
      <c r="MSM11" s="23"/>
      <c r="MSN11" s="23"/>
      <c r="MSO11" s="23"/>
      <c r="MSP11" s="23"/>
      <c r="MSQ11" s="23"/>
      <c r="MSR11" s="23"/>
      <c r="MSS11" s="23"/>
      <c r="MST11" s="23"/>
      <c r="MSU11" s="23"/>
      <c r="MSV11" s="23"/>
      <c r="MSW11" s="23"/>
      <c r="MSX11" s="23"/>
      <c r="MSY11" s="23"/>
      <c r="MSZ11" s="23"/>
      <c r="MTA11" s="23"/>
      <c r="MTB11" s="23"/>
      <c r="MTC11" s="23"/>
      <c r="MTD11" s="23"/>
      <c r="MTE11" s="23"/>
      <c r="MTF11" s="23"/>
      <c r="MTG11" s="23"/>
      <c r="MTH11" s="23"/>
      <c r="MTI11" s="23"/>
      <c r="MTJ11" s="23"/>
      <c r="MTK11" s="23"/>
      <c r="MTL11" s="23"/>
      <c r="MTM11" s="23"/>
      <c r="MTN11" s="23"/>
      <c r="MTO11" s="23"/>
      <c r="MTP11" s="23"/>
      <c r="MTQ11" s="23"/>
      <c r="MTR11" s="23"/>
      <c r="MTS11" s="23"/>
      <c r="MTT11" s="23"/>
      <c r="MTU11" s="23"/>
      <c r="MTV11" s="23"/>
      <c r="MTW11" s="23"/>
      <c r="MTX11" s="23"/>
      <c r="MTY11" s="23"/>
      <c r="MTZ11" s="23"/>
      <c r="MUA11" s="23"/>
      <c r="MUB11" s="23"/>
      <c r="MUC11" s="23"/>
      <c r="MUD11" s="23"/>
      <c r="MUE11" s="23"/>
      <c r="MUF11" s="23"/>
      <c r="MUG11" s="23"/>
      <c r="MUH11" s="23"/>
      <c r="MUI11" s="23"/>
      <c r="MUJ11" s="23"/>
      <c r="MUK11" s="23"/>
      <c r="MUL11" s="23"/>
      <c r="MUM11" s="23"/>
      <c r="MUN11" s="23"/>
      <c r="MUO11" s="23"/>
      <c r="MUP11" s="23"/>
      <c r="MUQ11" s="23"/>
      <c r="MUR11" s="23"/>
      <c r="MUS11" s="23"/>
      <c r="MUT11" s="23"/>
      <c r="MUU11" s="23"/>
      <c r="MUV11" s="23"/>
      <c r="MUW11" s="23"/>
      <c r="MUX11" s="23"/>
      <c r="MUY11" s="23"/>
      <c r="MUZ11" s="23"/>
      <c r="MVA11" s="23"/>
      <c r="MVB11" s="23"/>
      <c r="MVC11" s="23"/>
      <c r="MVD11" s="23"/>
      <c r="MVE11" s="23"/>
      <c r="MVF11" s="23"/>
      <c r="MVG11" s="23"/>
      <c r="MVH11" s="23"/>
      <c r="MVI11" s="23"/>
      <c r="MVJ11" s="23"/>
      <c r="MVK11" s="23"/>
      <c r="MVL11" s="23"/>
      <c r="MVM11" s="23"/>
      <c r="MVN11" s="23"/>
      <c r="MVO11" s="23"/>
      <c r="MVP11" s="23"/>
      <c r="MVQ11" s="23"/>
      <c r="MVR11" s="23"/>
      <c r="MVS11" s="23"/>
      <c r="MVT11" s="23"/>
      <c r="MVU11" s="23"/>
      <c r="MVV11" s="23"/>
      <c r="MVW11" s="23"/>
      <c r="MVX11" s="23"/>
      <c r="MVY11" s="23"/>
      <c r="MVZ11" s="23"/>
      <c r="MWA11" s="23"/>
      <c r="MWB11" s="23"/>
      <c r="MWC11" s="23"/>
      <c r="MWD11" s="23"/>
      <c r="MWE11" s="23"/>
      <c r="MWF11" s="23"/>
      <c r="MWG11" s="23"/>
      <c r="MWH11" s="23"/>
      <c r="MWI11" s="23"/>
      <c r="MWJ11" s="23"/>
      <c r="MWK11" s="23"/>
      <c r="MWL11" s="23"/>
      <c r="MWM11" s="23"/>
      <c r="MWN11" s="23"/>
      <c r="MWO11" s="23"/>
      <c r="MWP11" s="23"/>
      <c r="MWQ11" s="23"/>
      <c r="MWR11" s="23"/>
      <c r="MWS11" s="23"/>
      <c r="MWT11" s="23"/>
      <c r="MWU11" s="23"/>
      <c r="MWV11" s="23"/>
      <c r="MWW11" s="23"/>
      <c r="MWX11" s="23"/>
      <c r="MWY11" s="23"/>
      <c r="MWZ11" s="23"/>
      <c r="MXA11" s="23"/>
      <c r="MXB11" s="23"/>
      <c r="MXC11" s="23"/>
      <c r="MXD11" s="23"/>
      <c r="MXE11" s="23"/>
      <c r="MXF11" s="23"/>
      <c r="MXG11" s="23"/>
      <c r="MXH11" s="23"/>
      <c r="MXI11" s="23"/>
      <c r="MXJ11" s="23"/>
      <c r="MXK11" s="23"/>
      <c r="MXL11" s="23"/>
      <c r="MXM11" s="23"/>
      <c r="MXN11" s="23"/>
      <c r="MXO11" s="23"/>
      <c r="MXP11" s="23"/>
      <c r="MXQ11" s="23"/>
      <c r="MXR11" s="23"/>
      <c r="MXS11" s="23"/>
      <c r="MXT11" s="23"/>
      <c r="MXU11" s="23"/>
      <c r="MXV11" s="23"/>
      <c r="MXW11" s="23"/>
      <c r="MXX11" s="23"/>
      <c r="MXY11" s="23"/>
      <c r="MXZ11" s="23"/>
      <c r="MYA11" s="23"/>
      <c r="MYB11" s="23"/>
      <c r="MYC11" s="23"/>
      <c r="MYD11" s="23"/>
      <c r="MYE11" s="23"/>
      <c r="MYF11" s="23"/>
      <c r="MYG11" s="23"/>
      <c r="MYH11" s="23"/>
      <c r="MYI11" s="23"/>
      <c r="MYJ11" s="23"/>
      <c r="MYK11" s="23"/>
      <c r="MYL11" s="23"/>
      <c r="MYM11" s="23"/>
      <c r="MYN11" s="23"/>
      <c r="MYO11" s="23"/>
      <c r="MYP11" s="23"/>
      <c r="MYQ11" s="23"/>
      <c r="MYR11" s="23"/>
      <c r="MYS11" s="23"/>
      <c r="MYT11" s="23"/>
      <c r="MYU11" s="23"/>
      <c r="MYV11" s="23"/>
      <c r="MYW11" s="23"/>
      <c r="MYX11" s="23"/>
      <c r="MYY11" s="23"/>
      <c r="MYZ11" s="23"/>
      <c r="MZA11" s="23"/>
      <c r="MZB11" s="23"/>
      <c r="MZC11" s="23"/>
      <c r="MZD11" s="23"/>
      <c r="MZE11" s="23"/>
      <c r="MZF11" s="23"/>
      <c r="MZG11" s="23"/>
      <c r="MZH11" s="23"/>
      <c r="MZI11" s="23"/>
      <c r="MZJ11" s="23"/>
      <c r="MZK11" s="23"/>
      <c r="MZL11" s="23"/>
      <c r="MZM11" s="23"/>
      <c r="MZN11" s="23"/>
      <c r="MZO11" s="23"/>
      <c r="MZP11" s="23"/>
      <c r="MZQ11" s="23"/>
      <c r="MZR11" s="23"/>
      <c r="MZS11" s="23"/>
      <c r="MZT11" s="23"/>
      <c r="MZU11" s="23"/>
      <c r="MZV11" s="23"/>
      <c r="MZW11" s="23"/>
      <c r="MZX11" s="23"/>
      <c r="MZY11" s="23"/>
      <c r="MZZ11" s="23"/>
      <c r="NAA11" s="23"/>
      <c r="NAB11" s="23"/>
      <c r="NAC11" s="23"/>
      <c r="NAD11" s="23"/>
      <c r="NAE11" s="23"/>
      <c r="NAF11" s="23"/>
      <c r="NAG11" s="23"/>
      <c r="NAH11" s="23"/>
      <c r="NAI11" s="23"/>
      <c r="NAJ11" s="23"/>
      <c r="NAK11" s="23"/>
      <c r="NAL11" s="23"/>
      <c r="NAM11" s="23"/>
      <c r="NAN11" s="23"/>
      <c r="NAO11" s="23"/>
      <c r="NAP11" s="23"/>
      <c r="NAQ11" s="23"/>
      <c r="NAR11" s="23"/>
      <c r="NAS11" s="23"/>
      <c r="NAT11" s="23"/>
      <c r="NAU11" s="23"/>
      <c r="NAV11" s="23"/>
      <c r="NAW11" s="23"/>
      <c r="NAX11" s="23"/>
      <c r="NAY11" s="23"/>
      <c r="NAZ11" s="23"/>
      <c r="NBA11" s="23"/>
      <c r="NBB11" s="23"/>
      <c r="NBC11" s="23"/>
      <c r="NBD11" s="23"/>
      <c r="NBE11" s="23"/>
      <c r="NBF11" s="23"/>
      <c r="NBG11" s="23"/>
      <c r="NBH11" s="23"/>
      <c r="NBI11" s="23"/>
      <c r="NBJ11" s="23"/>
      <c r="NBK11" s="23"/>
      <c r="NBL11" s="23"/>
      <c r="NBM11" s="23"/>
      <c r="NBN11" s="23"/>
      <c r="NBO11" s="23"/>
      <c r="NBP11" s="23"/>
      <c r="NBQ11" s="23"/>
      <c r="NBR11" s="23"/>
      <c r="NBS11" s="23"/>
      <c r="NBT11" s="23"/>
      <c r="NBU11" s="23"/>
      <c r="NBV11" s="23"/>
      <c r="NBW11" s="23"/>
      <c r="NBX11" s="23"/>
      <c r="NBY11" s="23"/>
      <c r="NBZ11" s="23"/>
      <c r="NCA11" s="23"/>
      <c r="NCB11" s="23"/>
      <c r="NCC11" s="23"/>
      <c r="NCD11" s="23"/>
      <c r="NCE11" s="23"/>
      <c r="NCF11" s="23"/>
      <c r="NCG11" s="23"/>
      <c r="NCH11" s="23"/>
      <c r="NCI11" s="23"/>
      <c r="NCJ11" s="23"/>
      <c r="NCK11" s="23"/>
      <c r="NCL11" s="23"/>
      <c r="NCM11" s="23"/>
      <c r="NCN11" s="23"/>
      <c r="NCO11" s="23"/>
      <c r="NCP11" s="23"/>
      <c r="NCQ11" s="23"/>
      <c r="NCR11" s="23"/>
      <c r="NCS11" s="23"/>
      <c r="NCT11" s="23"/>
      <c r="NCU11" s="23"/>
      <c r="NCV11" s="23"/>
      <c r="NCW11" s="23"/>
      <c r="NCX11" s="23"/>
      <c r="NCY11" s="23"/>
      <c r="NCZ11" s="23"/>
      <c r="NDA11" s="23"/>
      <c r="NDB11" s="23"/>
      <c r="NDC11" s="23"/>
      <c r="NDD11" s="23"/>
      <c r="NDE11" s="23"/>
      <c r="NDF11" s="23"/>
      <c r="NDG11" s="23"/>
      <c r="NDH11" s="23"/>
      <c r="NDI11" s="23"/>
      <c r="NDJ11" s="23"/>
      <c r="NDK11" s="23"/>
      <c r="NDL11" s="23"/>
      <c r="NDM11" s="23"/>
      <c r="NDN11" s="23"/>
      <c r="NDO11" s="23"/>
      <c r="NDP11" s="23"/>
      <c r="NDQ11" s="23"/>
      <c r="NDR11" s="23"/>
      <c r="NDS11" s="23"/>
      <c r="NDT11" s="23"/>
      <c r="NDU11" s="23"/>
      <c r="NDV11" s="23"/>
      <c r="NDW11" s="23"/>
      <c r="NDX11" s="23"/>
      <c r="NDY11" s="23"/>
      <c r="NDZ11" s="23"/>
      <c r="NEA11" s="23"/>
      <c r="NEB11" s="23"/>
      <c r="NEC11" s="23"/>
      <c r="NED11" s="23"/>
      <c r="NEE11" s="23"/>
      <c r="NEF11" s="23"/>
      <c r="NEG11" s="23"/>
      <c r="NEH11" s="23"/>
      <c r="NEI11" s="23"/>
      <c r="NEJ11" s="23"/>
      <c r="NEK11" s="23"/>
      <c r="NEL11" s="23"/>
      <c r="NEM11" s="23"/>
      <c r="NEN11" s="23"/>
      <c r="NEO11" s="23"/>
      <c r="NEP11" s="23"/>
      <c r="NEQ11" s="23"/>
      <c r="NER11" s="23"/>
      <c r="NES11" s="23"/>
      <c r="NET11" s="23"/>
      <c r="NEU11" s="23"/>
      <c r="NEV11" s="23"/>
      <c r="NEW11" s="23"/>
      <c r="NEX11" s="23"/>
      <c r="NEY11" s="23"/>
      <c r="NEZ11" s="23"/>
      <c r="NFA11" s="23"/>
      <c r="NFB11" s="23"/>
      <c r="NFC11" s="23"/>
      <c r="NFD11" s="23"/>
      <c r="NFE11" s="23"/>
      <c r="NFF11" s="23"/>
      <c r="NFG11" s="23"/>
      <c r="NFH11" s="23"/>
      <c r="NFI11" s="23"/>
      <c r="NFJ11" s="23"/>
      <c r="NFK11" s="23"/>
      <c r="NFL11" s="23"/>
      <c r="NFM11" s="23"/>
      <c r="NFN11" s="23"/>
      <c r="NFO11" s="23"/>
      <c r="NFP11" s="23"/>
      <c r="NFQ11" s="23"/>
      <c r="NFR11" s="23"/>
      <c r="NFS11" s="23"/>
      <c r="NFT11" s="23"/>
      <c r="NFU11" s="23"/>
      <c r="NFV11" s="23"/>
      <c r="NFW11" s="23"/>
      <c r="NFX11" s="23"/>
      <c r="NFY11" s="23"/>
      <c r="NFZ11" s="23"/>
      <c r="NGA11" s="23"/>
      <c r="NGB11" s="23"/>
      <c r="NGC11" s="23"/>
      <c r="NGD11" s="23"/>
      <c r="NGE11" s="23"/>
      <c r="NGF11" s="23"/>
      <c r="NGG11" s="23"/>
      <c r="NGH11" s="23"/>
      <c r="NGI11" s="23"/>
      <c r="NGJ11" s="23"/>
      <c r="NGK11" s="23"/>
      <c r="NGL11" s="23"/>
      <c r="NGM11" s="23"/>
      <c r="NGN11" s="23"/>
      <c r="NGO11" s="23"/>
      <c r="NGP11" s="23"/>
      <c r="NGQ11" s="23"/>
      <c r="NGR11" s="23"/>
      <c r="NGS11" s="23"/>
      <c r="NGT11" s="23"/>
      <c r="NGU11" s="23"/>
      <c r="NGV11" s="23"/>
      <c r="NGW11" s="23"/>
      <c r="NGX11" s="23"/>
      <c r="NGY11" s="23"/>
      <c r="NGZ11" s="23"/>
      <c r="NHA11" s="23"/>
      <c r="NHB11" s="23"/>
      <c r="NHC11" s="23"/>
      <c r="NHD11" s="23"/>
      <c r="NHE11" s="23"/>
      <c r="NHF11" s="23"/>
      <c r="NHG11" s="23"/>
      <c r="NHH11" s="23"/>
      <c r="NHI11" s="23"/>
      <c r="NHJ11" s="23"/>
      <c r="NHK11" s="23"/>
      <c r="NHL11" s="23"/>
      <c r="NHM11" s="23"/>
      <c r="NHN11" s="23"/>
      <c r="NHO11" s="23"/>
      <c r="NHP11" s="23"/>
      <c r="NHQ11" s="23"/>
      <c r="NHR11" s="23"/>
      <c r="NHS11" s="23"/>
      <c r="NHT11" s="23"/>
      <c r="NHU11" s="23"/>
      <c r="NHV11" s="23"/>
      <c r="NHW11" s="23"/>
      <c r="NHX11" s="23"/>
      <c r="NHY11" s="23"/>
      <c r="NHZ11" s="23"/>
      <c r="NIA11" s="23"/>
      <c r="NIB11" s="23"/>
      <c r="NIC11" s="23"/>
      <c r="NID11" s="23"/>
      <c r="NIE11" s="23"/>
      <c r="NIF11" s="23"/>
      <c r="NIG11" s="23"/>
      <c r="NIH11" s="23"/>
      <c r="NII11" s="23"/>
      <c r="NIJ11" s="23"/>
      <c r="NIK11" s="23"/>
      <c r="NIL11" s="23"/>
      <c r="NIM11" s="23"/>
      <c r="NIN11" s="23"/>
      <c r="NIO11" s="23"/>
      <c r="NIP11" s="23"/>
      <c r="NIQ11" s="23"/>
      <c r="NIR11" s="23"/>
      <c r="NIS11" s="23"/>
      <c r="NIT11" s="23"/>
      <c r="NIU11" s="23"/>
      <c r="NIV11" s="23"/>
      <c r="NIW11" s="23"/>
      <c r="NIX11" s="23"/>
      <c r="NIY11" s="23"/>
      <c r="NIZ11" s="23"/>
      <c r="NJA11" s="23"/>
      <c r="NJB11" s="23"/>
      <c r="NJC11" s="23"/>
      <c r="NJD11" s="23"/>
      <c r="NJE11" s="23"/>
      <c r="NJF11" s="23"/>
      <c r="NJG11" s="23"/>
      <c r="NJH11" s="23"/>
      <c r="NJI11" s="23"/>
      <c r="NJJ11" s="23"/>
      <c r="NJK11" s="23"/>
      <c r="NJL11" s="23"/>
      <c r="NJM11" s="23"/>
      <c r="NJN11" s="23"/>
      <c r="NJO11" s="23"/>
      <c r="NJP11" s="23"/>
      <c r="NJQ11" s="23"/>
      <c r="NJR11" s="23"/>
      <c r="NJS11" s="23"/>
      <c r="NJT11" s="23"/>
      <c r="NJU11" s="23"/>
      <c r="NJV11" s="23"/>
      <c r="NJW11" s="23"/>
      <c r="NJX11" s="23"/>
      <c r="NJY11" s="23"/>
      <c r="NJZ11" s="23"/>
      <c r="NKA11" s="23"/>
      <c r="NKB11" s="23"/>
      <c r="NKC11" s="23"/>
      <c r="NKD11" s="23"/>
      <c r="NKE11" s="23"/>
      <c r="NKF11" s="23"/>
      <c r="NKG11" s="23"/>
      <c r="NKH11" s="23"/>
      <c r="NKI11" s="23"/>
      <c r="NKJ11" s="23"/>
      <c r="NKK11" s="23"/>
      <c r="NKL11" s="23"/>
      <c r="NKM11" s="23"/>
      <c r="NKN11" s="23"/>
      <c r="NKO11" s="23"/>
      <c r="NKP11" s="23"/>
      <c r="NKQ11" s="23"/>
      <c r="NKR11" s="23"/>
      <c r="NKS11" s="23"/>
      <c r="NKT11" s="23"/>
      <c r="NKU11" s="23"/>
      <c r="NKV11" s="23"/>
      <c r="NKW11" s="23"/>
      <c r="NKX11" s="23"/>
      <c r="NKY11" s="23"/>
      <c r="NKZ11" s="23"/>
      <c r="NLA11" s="23"/>
      <c r="NLB11" s="23"/>
      <c r="NLC11" s="23"/>
      <c r="NLD11" s="23"/>
      <c r="NLE11" s="23"/>
      <c r="NLF11" s="23"/>
      <c r="NLG11" s="23"/>
      <c r="NLH11" s="23"/>
      <c r="NLI11" s="23"/>
      <c r="NLJ11" s="23"/>
      <c r="NLK11" s="23"/>
      <c r="NLL11" s="23"/>
      <c r="NLM11" s="23"/>
      <c r="NLN11" s="23"/>
      <c r="NLO11" s="23"/>
      <c r="NLP11" s="23"/>
      <c r="NLQ11" s="23"/>
      <c r="NLR11" s="23"/>
      <c r="NLS11" s="23"/>
      <c r="NLT11" s="23"/>
      <c r="NLU11" s="23"/>
      <c r="NLV11" s="23"/>
      <c r="NLW11" s="23"/>
      <c r="NLX11" s="23"/>
      <c r="NLY11" s="23"/>
      <c r="NLZ11" s="23"/>
      <c r="NMA11" s="23"/>
      <c r="NMB11" s="23"/>
      <c r="NMC11" s="23"/>
      <c r="NMD11" s="23"/>
      <c r="NME11" s="23"/>
      <c r="NMF11" s="23"/>
      <c r="NMG11" s="23"/>
      <c r="NMH11" s="23"/>
      <c r="NMI11" s="23"/>
      <c r="NMJ11" s="23"/>
      <c r="NMK11" s="23"/>
      <c r="NML11" s="23"/>
      <c r="NMM11" s="23"/>
      <c r="NMN11" s="23"/>
      <c r="NMO11" s="23"/>
      <c r="NMP11" s="23"/>
      <c r="NMQ11" s="23"/>
      <c r="NMR11" s="23"/>
      <c r="NMS11" s="23"/>
      <c r="NMT11" s="23"/>
      <c r="NMU11" s="23"/>
      <c r="NMV11" s="23"/>
      <c r="NMW11" s="23"/>
      <c r="NMX11" s="23"/>
      <c r="NMY11" s="23"/>
      <c r="NMZ11" s="23"/>
      <c r="NNA11" s="23"/>
      <c r="NNB11" s="23"/>
      <c r="NNC11" s="23"/>
      <c r="NND11" s="23"/>
      <c r="NNE11" s="23"/>
      <c r="NNF11" s="23"/>
      <c r="NNG11" s="23"/>
      <c r="NNH11" s="23"/>
      <c r="NNI11" s="23"/>
      <c r="NNJ11" s="23"/>
      <c r="NNK11" s="23"/>
      <c r="NNL11" s="23"/>
      <c r="NNM11" s="23"/>
      <c r="NNN11" s="23"/>
      <c r="NNO11" s="23"/>
      <c r="NNP11" s="23"/>
      <c r="NNQ11" s="23"/>
      <c r="NNR11" s="23"/>
      <c r="NNS11" s="23"/>
      <c r="NNT11" s="23"/>
      <c r="NNU11" s="23"/>
      <c r="NNV11" s="23"/>
      <c r="NNW11" s="23"/>
      <c r="NNX11" s="23"/>
      <c r="NNY11" s="23"/>
      <c r="NNZ11" s="23"/>
      <c r="NOA11" s="23"/>
      <c r="NOB11" s="23"/>
      <c r="NOC11" s="23"/>
      <c r="NOD11" s="23"/>
      <c r="NOE11" s="23"/>
      <c r="NOF11" s="23"/>
      <c r="NOG11" s="23"/>
      <c r="NOH11" s="23"/>
      <c r="NOI11" s="23"/>
      <c r="NOJ11" s="23"/>
      <c r="NOK11" s="23"/>
      <c r="NOL11" s="23"/>
      <c r="NOM11" s="23"/>
      <c r="NON11" s="23"/>
      <c r="NOO11" s="23"/>
      <c r="NOP11" s="23"/>
      <c r="NOQ11" s="23"/>
      <c r="NOR11" s="23"/>
      <c r="NOS11" s="23"/>
      <c r="NOT11" s="23"/>
      <c r="NOU11" s="23"/>
      <c r="NOV11" s="23"/>
      <c r="NOW11" s="23"/>
      <c r="NOX11" s="23"/>
      <c r="NOY11" s="23"/>
      <c r="NOZ11" s="23"/>
      <c r="NPA11" s="23"/>
      <c r="NPB11" s="23"/>
      <c r="NPC11" s="23"/>
      <c r="NPD11" s="23"/>
      <c r="NPE11" s="23"/>
      <c r="NPF11" s="23"/>
      <c r="NPG11" s="23"/>
      <c r="NPH11" s="23"/>
      <c r="NPI11" s="23"/>
      <c r="NPJ11" s="23"/>
      <c r="NPK11" s="23"/>
      <c r="NPL11" s="23"/>
      <c r="NPM11" s="23"/>
      <c r="NPN11" s="23"/>
      <c r="NPO11" s="23"/>
      <c r="NPP11" s="23"/>
      <c r="NPQ11" s="23"/>
      <c r="NPR11" s="23"/>
      <c r="NPS11" s="23"/>
      <c r="NPT11" s="23"/>
      <c r="NPU11" s="23"/>
      <c r="NPV11" s="23"/>
      <c r="NPW11" s="23"/>
      <c r="NPX11" s="23"/>
      <c r="NPY11" s="23"/>
      <c r="NPZ11" s="23"/>
      <c r="NQA11" s="23"/>
      <c r="NQB11" s="23"/>
      <c r="NQC11" s="23"/>
      <c r="NQD11" s="23"/>
      <c r="NQE11" s="23"/>
      <c r="NQF11" s="23"/>
      <c r="NQG11" s="23"/>
      <c r="NQH11" s="23"/>
      <c r="NQI11" s="23"/>
      <c r="NQJ11" s="23"/>
      <c r="NQK11" s="23"/>
      <c r="NQL11" s="23"/>
      <c r="NQM11" s="23"/>
      <c r="NQN11" s="23"/>
      <c r="NQO11" s="23"/>
      <c r="NQP11" s="23"/>
      <c r="NQQ11" s="23"/>
      <c r="NQR11" s="23"/>
      <c r="NQS11" s="23"/>
      <c r="NQT11" s="23"/>
      <c r="NQU11" s="23"/>
      <c r="NQV11" s="23"/>
      <c r="NQW11" s="23"/>
      <c r="NQX11" s="23"/>
      <c r="NQY11" s="23"/>
      <c r="NQZ11" s="23"/>
      <c r="NRA11" s="23"/>
      <c r="NRB11" s="23"/>
      <c r="NRC11" s="23"/>
      <c r="NRD11" s="23"/>
      <c r="NRE11" s="23"/>
      <c r="NRF11" s="23"/>
      <c r="NRG11" s="23"/>
      <c r="NRH11" s="23"/>
      <c r="NRI11" s="23"/>
      <c r="NRJ11" s="23"/>
      <c r="NRK11" s="23"/>
      <c r="NRL11" s="23"/>
      <c r="NRM11" s="23"/>
      <c r="NRN11" s="23"/>
      <c r="NRO11" s="23"/>
      <c r="NRP11" s="23"/>
      <c r="NRQ11" s="23"/>
      <c r="NRR11" s="23"/>
      <c r="NRS11" s="23"/>
      <c r="NRT11" s="23"/>
      <c r="NRU11" s="23"/>
      <c r="NRV11" s="23"/>
      <c r="NRW11" s="23"/>
      <c r="NRX11" s="23"/>
      <c r="NRY11" s="23"/>
      <c r="NRZ11" s="23"/>
      <c r="NSA11" s="23"/>
      <c r="NSB11" s="23"/>
      <c r="NSC11" s="23"/>
      <c r="NSD11" s="23"/>
      <c r="NSE11" s="23"/>
      <c r="NSF11" s="23"/>
      <c r="NSG11" s="23"/>
      <c r="NSH11" s="23"/>
      <c r="NSI11" s="23"/>
      <c r="NSJ11" s="23"/>
      <c r="NSK11" s="23"/>
      <c r="NSL11" s="23"/>
      <c r="NSM11" s="23"/>
      <c r="NSN11" s="23"/>
      <c r="NSO11" s="23"/>
      <c r="NSP11" s="23"/>
      <c r="NSQ11" s="23"/>
      <c r="NSR11" s="23"/>
      <c r="NSS11" s="23"/>
      <c r="NST11" s="23"/>
      <c r="NSU11" s="23"/>
      <c r="NSV11" s="23"/>
      <c r="NSW11" s="23"/>
      <c r="NSX11" s="23"/>
      <c r="NSY11" s="23"/>
      <c r="NSZ11" s="23"/>
      <c r="NTA11" s="23"/>
      <c r="NTB11" s="23"/>
      <c r="NTC11" s="23"/>
      <c r="NTD11" s="23"/>
      <c r="NTE11" s="23"/>
      <c r="NTF11" s="23"/>
      <c r="NTG11" s="23"/>
      <c r="NTH11" s="23"/>
      <c r="NTI11" s="23"/>
      <c r="NTJ11" s="23"/>
      <c r="NTK11" s="23"/>
      <c r="NTL11" s="23"/>
      <c r="NTM11" s="23"/>
      <c r="NTN11" s="23"/>
      <c r="NTO11" s="23"/>
      <c r="NTP11" s="23"/>
      <c r="NTQ11" s="23"/>
      <c r="NTR11" s="23"/>
      <c r="NTS11" s="23"/>
      <c r="NTT11" s="23"/>
      <c r="NTU11" s="23"/>
      <c r="NTV11" s="23"/>
      <c r="NTW11" s="23"/>
      <c r="NTX11" s="23"/>
      <c r="NTY11" s="23"/>
      <c r="NTZ11" s="23"/>
      <c r="NUA11" s="23"/>
      <c r="NUB11" s="23"/>
      <c r="NUC11" s="23"/>
      <c r="NUD11" s="23"/>
      <c r="NUE11" s="23"/>
      <c r="NUF11" s="23"/>
      <c r="NUG11" s="23"/>
      <c r="NUH11" s="23"/>
      <c r="NUI11" s="23"/>
      <c r="NUJ11" s="23"/>
      <c r="NUK11" s="23"/>
      <c r="NUL11" s="23"/>
      <c r="NUM11" s="23"/>
      <c r="NUN11" s="23"/>
      <c r="NUO11" s="23"/>
      <c r="NUP11" s="23"/>
      <c r="NUQ11" s="23"/>
      <c r="NUR11" s="23"/>
      <c r="NUS11" s="23"/>
      <c r="NUT11" s="23"/>
      <c r="NUU11" s="23"/>
      <c r="NUV11" s="23"/>
      <c r="NUW11" s="23"/>
      <c r="NUX11" s="23"/>
      <c r="NUY11" s="23"/>
      <c r="NUZ11" s="23"/>
      <c r="NVA11" s="23"/>
      <c r="NVB11" s="23"/>
      <c r="NVC11" s="23"/>
      <c r="NVD11" s="23"/>
      <c r="NVE11" s="23"/>
      <c r="NVF11" s="23"/>
      <c r="NVG11" s="23"/>
      <c r="NVH11" s="23"/>
      <c r="NVI11" s="23"/>
      <c r="NVJ11" s="23"/>
      <c r="NVK11" s="23"/>
      <c r="NVL11" s="23"/>
      <c r="NVM11" s="23"/>
      <c r="NVN11" s="23"/>
      <c r="NVO11" s="23"/>
      <c r="NVP11" s="23"/>
      <c r="NVQ11" s="23"/>
      <c r="NVR11" s="23"/>
      <c r="NVS11" s="23"/>
      <c r="NVT11" s="23"/>
      <c r="NVU11" s="23"/>
      <c r="NVV11" s="23"/>
      <c r="NVW11" s="23"/>
      <c r="NVX11" s="23"/>
      <c r="NVY11" s="23"/>
      <c r="NVZ11" s="23"/>
      <c r="NWA11" s="23"/>
      <c r="NWB11" s="23"/>
      <c r="NWC11" s="23"/>
      <c r="NWD11" s="23"/>
      <c r="NWE11" s="23"/>
      <c r="NWF11" s="23"/>
      <c r="NWG11" s="23"/>
      <c r="NWH11" s="23"/>
      <c r="NWI11" s="23"/>
      <c r="NWJ11" s="23"/>
      <c r="NWK11" s="23"/>
      <c r="NWL11" s="23"/>
      <c r="NWM11" s="23"/>
      <c r="NWN11" s="23"/>
      <c r="NWO11" s="23"/>
      <c r="NWP11" s="23"/>
      <c r="NWQ11" s="23"/>
      <c r="NWR11" s="23"/>
      <c r="NWS11" s="23"/>
      <c r="NWT11" s="23"/>
      <c r="NWU11" s="23"/>
      <c r="NWV11" s="23"/>
      <c r="NWW11" s="23"/>
      <c r="NWX11" s="23"/>
      <c r="NWY11" s="23"/>
      <c r="NWZ11" s="23"/>
      <c r="NXA11" s="23"/>
      <c r="NXB11" s="23"/>
      <c r="NXC11" s="23"/>
      <c r="NXD11" s="23"/>
      <c r="NXE11" s="23"/>
      <c r="NXF11" s="23"/>
      <c r="NXG11" s="23"/>
      <c r="NXH11" s="23"/>
      <c r="NXI11" s="23"/>
      <c r="NXJ11" s="23"/>
      <c r="NXK11" s="23"/>
      <c r="NXL11" s="23"/>
      <c r="NXM11" s="23"/>
      <c r="NXN11" s="23"/>
      <c r="NXO11" s="23"/>
      <c r="NXP11" s="23"/>
      <c r="NXQ11" s="23"/>
      <c r="NXR11" s="23"/>
      <c r="NXS11" s="23"/>
      <c r="NXT11" s="23"/>
      <c r="NXU11" s="23"/>
      <c r="NXV11" s="23"/>
      <c r="NXW11" s="23"/>
      <c r="NXX11" s="23"/>
      <c r="NXY11" s="23"/>
      <c r="NXZ11" s="23"/>
      <c r="NYA11" s="23"/>
      <c r="NYB11" s="23"/>
      <c r="NYC11" s="23"/>
      <c r="NYD11" s="23"/>
      <c r="NYE11" s="23"/>
      <c r="NYF11" s="23"/>
      <c r="NYG11" s="23"/>
      <c r="NYH11" s="23"/>
      <c r="NYI11" s="23"/>
      <c r="NYJ11" s="23"/>
      <c r="NYK11" s="23"/>
      <c r="NYL11" s="23"/>
      <c r="NYM11" s="23"/>
      <c r="NYN11" s="23"/>
      <c r="NYO11" s="23"/>
      <c r="NYP11" s="23"/>
      <c r="NYQ11" s="23"/>
      <c r="NYR11" s="23"/>
      <c r="NYS11" s="23"/>
      <c r="NYT11" s="23"/>
      <c r="NYU11" s="23"/>
      <c r="NYV11" s="23"/>
      <c r="NYW11" s="23"/>
      <c r="NYX11" s="23"/>
      <c r="NYY11" s="23"/>
      <c r="NYZ11" s="23"/>
      <c r="NZA11" s="23"/>
      <c r="NZB11" s="23"/>
      <c r="NZC11" s="23"/>
      <c r="NZD11" s="23"/>
      <c r="NZE11" s="23"/>
      <c r="NZF11" s="23"/>
      <c r="NZG11" s="23"/>
      <c r="NZH11" s="23"/>
      <c r="NZI11" s="23"/>
      <c r="NZJ11" s="23"/>
      <c r="NZK11" s="23"/>
      <c r="NZL11" s="23"/>
      <c r="NZM11" s="23"/>
      <c r="NZN11" s="23"/>
      <c r="NZO11" s="23"/>
      <c r="NZP11" s="23"/>
      <c r="NZQ11" s="23"/>
      <c r="NZR11" s="23"/>
      <c r="NZS11" s="23"/>
      <c r="NZT11" s="23"/>
      <c r="NZU11" s="23"/>
      <c r="NZV11" s="23"/>
      <c r="NZW11" s="23"/>
      <c r="NZX11" s="23"/>
      <c r="NZY11" s="23"/>
      <c r="NZZ11" s="23"/>
      <c r="OAA11" s="23"/>
      <c r="OAB11" s="23"/>
      <c r="OAC11" s="23"/>
      <c r="OAD11" s="23"/>
      <c r="OAE11" s="23"/>
      <c r="OAF11" s="23"/>
      <c r="OAG11" s="23"/>
      <c r="OAH11" s="23"/>
      <c r="OAI11" s="23"/>
      <c r="OAJ11" s="23"/>
      <c r="OAK11" s="23"/>
      <c r="OAL11" s="23"/>
      <c r="OAM11" s="23"/>
      <c r="OAN11" s="23"/>
      <c r="OAO11" s="23"/>
      <c r="OAP11" s="23"/>
      <c r="OAQ11" s="23"/>
      <c r="OAR11" s="23"/>
      <c r="OAS11" s="23"/>
      <c r="OAT11" s="23"/>
      <c r="OAU11" s="23"/>
      <c r="OAV11" s="23"/>
      <c r="OAW11" s="23"/>
      <c r="OAX11" s="23"/>
      <c r="OAY11" s="23"/>
      <c r="OAZ11" s="23"/>
      <c r="OBA11" s="23"/>
      <c r="OBB11" s="23"/>
      <c r="OBC11" s="23"/>
      <c r="OBD11" s="23"/>
      <c r="OBE11" s="23"/>
      <c r="OBF11" s="23"/>
      <c r="OBG11" s="23"/>
      <c r="OBH11" s="23"/>
      <c r="OBI11" s="23"/>
      <c r="OBJ11" s="23"/>
      <c r="OBK11" s="23"/>
      <c r="OBL11" s="23"/>
      <c r="OBM11" s="23"/>
      <c r="OBN11" s="23"/>
      <c r="OBO11" s="23"/>
      <c r="OBP11" s="23"/>
      <c r="OBQ11" s="23"/>
      <c r="OBR11" s="23"/>
      <c r="OBS11" s="23"/>
      <c r="OBT11" s="23"/>
      <c r="OBU11" s="23"/>
      <c r="OBV11" s="23"/>
      <c r="OBW11" s="23"/>
      <c r="OBX11" s="23"/>
      <c r="OBY11" s="23"/>
      <c r="OBZ11" s="23"/>
      <c r="OCA11" s="23"/>
      <c r="OCB11" s="23"/>
      <c r="OCC11" s="23"/>
      <c r="OCD11" s="23"/>
      <c r="OCE11" s="23"/>
      <c r="OCF11" s="23"/>
      <c r="OCG11" s="23"/>
      <c r="OCH11" s="23"/>
      <c r="OCI11" s="23"/>
      <c r="OCJ11" s="23"/>
      <c r="OCK11" s="23"/>
      <c r="OCL11" s="23"/>
      <c r="OCM11" s="23"/>
      <c r="OCN11" s="23"/>
      <c r="OCO11" s="23"/>
      <c r="OCP11" s="23"/>
      <c r="OCQ11" s="23"/>
      <c r="OCR11" s="23"/>
      <c r="OCS11" s="23"/>
      <c r="OCT11" s="23"/>
      <c r="OCU11" s="23"/>
      <c r="OCV11" s="23"/>
      <c r="OCW11" s="23"/>
      <c r="OCX11" s="23"/>
      <c r="OCY11" s="23"/>
      <c r="OCZ11" s="23"/>
      <c r="ODA11" s="23"/>
      <c r="ODB11" s="23"/>
      <c r="ODC11" s="23"/>
      <c r="ODD11" s="23"/>
      <c r="ODE11" s="23"/>
      <c r="ODF11" s="23"/>
      <c r="ODG11" s="23"/>
      <c r="ODH11" s="23"/>
      <c r="ODI11" s="23"/>
      <c r="ODJ11" s="23"/>
      <c r="ODK11" s="23"/>
      <c r="ODL11" s="23"/>
      <c r="ODM11" s="23"/>
      <c r="ODN11" s="23"/>
      <c r="ODO11" s="23"/>
      <c r="ODP11" s="23"/>
      <c r="ODQ11" s="23"/>
      <c r="ODR11" s="23"/>
      <c r="ODS11" s="23"/>
      <c r="ODT11" s="23"/>
      <c r="ODU11" s="23"/>
      <c r="ODV11" s="23"/>
      <c r="ODW11" s="23"/>
      <c r="ODX11" s="23"/>
      <c r="ODY11" s="23"/>
      <c r="ODZ11" s="23"/>
      <c r="OEA11" s="23"/>
      <c r="OEB11" s="23"/>
      <c r="OEC11" s="23"/>
      <c r="OED11" s="23"/>
      <c r="OEE11" s="23"/>
      <c r="OEF11" s="23"/>
      <c r="OEG11" s="23"/>
      <c r="OEH11" s="23"/>
      <c r="OEI11" s="23"/>
      <c r="OEJ11" s="23"/>
      <c r="OEK11" s="23"/>
      <c r="OEL11" s="23"/>
      <c r="OEM11" s="23"/>
      <c r="OEN11" s="23"/>
      <c r="OEO11" s="23"/>
      <c r="OEP11" s="23"/>
      <c r="OEQ11" s="23"/>
      <c r="OER11" s="23"/>
      <c r="OES11" s="23"/>
      <c r="OET11" s="23"/>
      <c r="OEU11" s="23"/>
      <c r="OEV11" s="23"/>
      <c r="OEW11" s="23"/>
      <c r="OEX11" s="23"/>
      <c r="OEY11" s="23"/>
      <c r="OEZ11" s="23"/>
      <c r="OFA11" s="23"/>
      <c r="OFB11" s="23"/>
      <c r="OFC11" s="23"/>
      <c r="OFD11" s="23"/>
      <c r="OFE11" s="23"/>
      <c r="OFF11" s="23"/>
      <c r="OFG11" s="23"/>
      <c r="OFH11" s="23"/>
      <c r="OFI11" s="23"/>
      <c r="OFJ11" s="23"/>
      <c r="OFK11" s="23"/>
      <c r="OFL11" s="23"/>
      <c r="OFM11" s="23"/>
      <c r="OFN11" s="23"/>
      <c r="OFO11" s="23"/>
      <c r="OFP11" s="23"/>
      <c r="OFQ11" s="23"/>
      <c r="OFR11" s="23"/>
      <c r="OFS11" s="23"/>
      <c r="OFT11" s="23"/>
      <c r="OFU11" s="23"/>
      <c r="OFV11" s="23"/>
      <c r="OFW11" s="23"/>
      <c r="OFX11" s="23"/>
      <c r="OFY11" s="23"/>
      <c r="OFZ11" s="23"/>
      <c r="OGA11" s="23"/>
      <c r="OGB11" s="23"/>
      <c r="OGC11" s="23"/>
      <c r="OGD11" s="23"/>
      <c r="OGE11" s="23"/>
      <c r="OGF11" s="23"/>
      <c r="OGG11" s="23"/>
      <c r="OGH11" s="23"/>
      <c r="OGI11" s="23"/>
      <c r="OGJ11" s="23"/>
      <c r="OGK11" s="23"/>
      <c r="OGL11" s="23"/>
      <c r="OGM11" s="23"/>
      <c r="OGN11" s="23"/>
      <c r="OGO11" s="23"/>
      <c r="OGP11" s="23"/>
      <c r="OGQ11" s="23"/>
      <c r="OGR11" s="23"/>
      <c r="OGS11" s="23"/>
      <c r="OGT11" s="23"/>
      <c r="OGU11" s="23"/>
      <c r="OGV11" s="23"/>
      <c r="OGW11" s="23"/>
      <c r="OGX11" s="23"/>
      <c r="OGY11" s="23"/>
      <c r="OGZ11" s="23"/>
      <c r="OHA11" s="23"/>
      <c r="OHB11" s="23"/>
      <c r="OHC11" s="23"/>
      <c r="OHD11" s="23"/>
      <c r="OHE11" s="23"/>
      <c r="OHF11" s="23"/>
      <c r="OHG11" s="23"/>
      <c r="OHH11" s="23"/>
      <c r="OHI11" s="23"/>
      <c r="OHJ11" s="23"/>
      <c r="OHK11" s="23"/>
      <c r="OHL11" s="23"/>
      <c r="OHM11" s="23"/>
      <c r="OHN11" s="23"/>
      <c r="OHO11" s="23"/>
      <c r="OHP11" s="23"/>
      <c r="OHQ11" s="23"/>
      <c r="OHR11" s="23"/>
      <c r="OHS11" s="23"/>
      <c r="OHT11" s="23"/>
      <c r="OHU11" s="23"/>
      <c r="OHV11" s="23"/>
      <c r="OHW11" s="23"/>
      <c r="OHX11" s="23"/>
      <c r="OHY11" s="23"/>
      <c r="OHZ11" s="23"/>
      <c r="OIA11" s="23"/>
      <c r="OIB11" s="23"/>
      <c r="OIC11" s="23"/>
      <c r="OID11" s="23"/>
      <c r="OIE11" s="23"/>
      <c r="OIF11" s="23"/>
      <c r="OIG11" s="23"/>
      <c r="OIH11" s="23"/>
      <c r="OII11" s="23"/>
      <c r="OIJ11" s="23"/>
      <c r="OIK11" s="23"/>
      <c r="OIL11" s="23"/>
      <c r="OIM11" s="23"/>
      <c r="OIN11" s="23"/>
      <c r="OIO11" s="23"/>
      <c r="OIP11" s="23"/>
      <c r="OIQ11" s="23"/>
      <c r="OIR11" s="23"/>
      <c r="OIS11" s="23"/>
      <c r="OIT11" s="23"/>
      <c r="OIU11" s="23"/>
      <c r="OIV11" s="23"/>
      <c r="OIW11" s="23"/>
      <c r="OIX11" s="23"/>
      <c r="OIY11" s="23"/>
      <c r="OIZ11" s="23"/>
      <c r="OJA11" s="23"/>
      <c r="OJB11" s="23"/>
      <c r="OJC11" s="23"/>
      <c r="OJD11" s="23"/>
      <c r="OJE11" s="23"/>
      <c r="OJF11" s="23"/>
      <c r="OJG11" s="23"/>
      <c r="OJH11" s="23"/>
      <c r="OJI11" s="23"/>
      <c r="OJJ11" s="23"/>
      <c r="OJK11" s="23"/>
      <c r="OJL11" s="23"/>
      <c r="OJM11" s="23"/>
      <c r="OJN11" s="23"/>
      <c r="OJO11" s="23"/>
      <c r="OJP11" s="23"/>
      <c r="OJQ11" s="23"/>
      <c r="OJR11" s="23"/>
      <c r="OJS11" s="23"/>
      <c r="OJT11" s="23"/>
      <c r="OJU11" s="23"/>
      <c r="OJV11" s="23"/>
      <c r="OJW11" s="23"/>
      <c r="OJX11" s="23"/>
      <c r="OJY11" s="23"/>
      <c r="OJZ11" s="23"/>
      <c r="OKA11" s="23"/>
      <c r="OKB11" s="23"/>
      <c r="OKC11" s="23"/>
      <c r="OKD11" s="23"/>
      <c r="OKE11" s="23"/>
      <c r="OKF11" s="23"/>
      <c r="OKG11" s="23"/>
      <c r="OKH11" s="23"/>
      <c r="OKI11" s="23"/>
      <c r="OKJ11" s="23"/>
      <c r="OKK11" s="23"/>
      <c r="OKL11" s="23"/>
      <c r="OKM11" s="23"/>
      <c r="OKN11" s="23"/>
      <c r="OKO11" s="23"/>
      <c r="OKP11" s="23"/>
      <c r="OKQ11" s="23"/>
      <c r="OKR11" s="23"/>
      <c r="OKS11" s="23"/>
      <c r="OKT11" s="23"/>
      <c r="OKU11" s="23"/>
      <c r="OKV11" s="23"/>
      <c r="OKW11" s="23"/>
      <c r="OKX11" s="23"/>
      <c r="OKY11" s="23"/>
      <c r="OKZ11" s="23"/>
      <c r="OLA11" s="23"/>
      <c r="OLB11" s="23"/>
      <c r="OLC11" s="23"/>
      <c r="OLD11" s="23"/>
      <c r="OLE11" s="23"/>
      <c r="OLF11" s="23"/>
      <c r="OLG11" s="23"/>
      <c r="OLH11" s="23"/>
      <c r="OLI11" s="23"/>
      <c r="OLJ11" s="23"/>
      <c r="OLK11" s="23"/>
      <c r="OLL11" s="23"/>
      <c r="OLM11" s="23"/>
      <c r="OLN11" s="23"/>
      <c r="OLO11" s="23"/>
      <c r="OLP11" s="23"/>
      <c r="OLQ11" s="23"/>
      <c r="OLR11" s="23"/>
      <c r="OLS11" s="23"/>
      <c r="OLT11" s="23"/>
      <c r="OLU11" s="23"/>
      <c r="OLV11" s="23"/>
      <c r="OLW11" s="23"/>
      <c r="OLX11" s="23"/>
      <c r="OLY11" s="23"/>
      <c r="OLZ11" s="23"/>
      <c r="OMA11" s="23"/>
      <c r="OMB11" s="23"/>
      <c r="OMC11" s="23"/>
      <c r="OMD11" s="23"/>
      <c r="OME11" s="23"/>
      <c r="OMF11" s="23"/>
      <c r="OMG11" s="23"/>
      <c r="OMH11" s="23"/>
      <c r="OMI11" s="23"/>
      <c r="OMJ11" s="23"/>
      <c r="OMK11" s="23"/>
      <c r="OML11" s="23"/>
      <c r="OMM11" s="23"/>
      <c r="OMN11" s="23"/>
      <c r="OMO11" s="23"/>
      <c r="OMP11" s="23"/>
      <c r="OMQ11" s="23"/>
      <c r="OMR11" s="23"/>
      <c r="OMS11" s="23"/>
      <c r="OMT11" s="23"/>
      <c r="OMU11" s="23"/>
      <c r="OMV11" s="23"/>
      <c r="OMW11" s="23"/>
      <c r="OMX11" s="23"/>
      <c r="OMY11" s="23"/>
      <c r="OMZ11" s="23"/>
      <c r="ONA11" s="23"/>
      <c r="ONB11" s="23"/>
      <c r="ONC11" s="23"/>
      <c r="OND11" s="23"/>
      <c r="ONE11" s="23"/>
      <c r="ONF11" s="23"/>
      <c r="ONG11" s="23"/>
      <c r="ONH11" s="23"/>
      <c r="ONI11" s="23"/>
      <c r="ONJ11" s="23"/>
      <c r="ONK11" s="23"/>
      <c r="ONL11" s="23"/>
      <c r="ONM11" s="23"/>
      <c r="ONN11" s="23"/>
      <c r="ONO11" s="23"/>
      <c r="ONP11" s="23"/>
      <c r="ONQ11" s="23"/>
      <c r="ONR11" s="23"/>
      <c r="ONS11" s="23"/>
      <c r="ONT11" s="23"/>
      <c r="ONU11" s="23"/>
      <c r="ONV11" s="23"/>
      <c r="ONW11" s="23"/>
      <c r="ONX11" s="23"/>
      <c r="ONY11" s="23"/>
      <c r="ONZ11" s="23"/>
      <c r="OOA11" s="23"/>
      <c r="OOB11" s="23"/>
      <c r="OOC11" s="23"/>
      <c r="OOD11" s="23"/>
      <c r="OOE11" s="23"/>
      <c r="OOF11" s="23"/>
      <c r="OOG11" s="23"/>
      <c r="OOH11" s="23"/>
      <c r="OOI11" s="23"/>
      <c r="OOJ11" s="23"/>
      <c r="OOK11" s="23"/>
      <c r="OOL11" s="23"/>
      <c r="OOM11" s="23"/>
      <c r="OON11" s="23"/>
      <c r="OOO11" s="23"/>
      <c r="OOP11" s="23"/>
      <c r="OOQ11" s="23"/>
      <c r="OOR11" s="23"/>
      <c r="OOS11" s="23"/>
      <c r="OOT11" s="23"/>
      <c r="OOU11" s="23"/>
      <c r="OOV11" s="23"/>
      <c r="OOW11" s="23"/>
      <c r="OOX11" s="23"/>
      <c r="OOY11" s="23"/>
      <c r="OOZ11" s="23"/>
      <c r="OPA11" s="23"/>
      <c r="OPB11" s="23"/>
      <c r="OPC11" s="23"/>
      <c r="OPD11" s="23"/>
      <c r="OPE11" s="23"/>
      <c r="OPF11" s="23"/>
      <c r="OPG11" s="23"/>
      <c r="OPH11" s="23"/>
      <c r="OPI11" s="23"/>
      <c r="OPJ11" s="23"/>
      <c r="OPK11" s="23"/>
      <c r="OPL11" s="23"/>
      <c r="OPM11" s="23"/>
      <c r="OPN11" s="23"/>
      <c r="OPO11" s="23"/>
      <c r="OPP11" s="23"/>
      <c r="OPQ11" s="23"/>
      <c r="OPR11" s="23"/>
      <c r="OPS11" s="23"/>
      <c r="OPT11" s="23"/>
      <c r="OPU11" s="23"/>
      <c r="OPV11" s="23"/>
      <c r="OPW11" s="23"/>
      <c r="OPX11" s="23"/>
      <c r="OPY11" s="23"/>
      <c r="OPZ11" s="23"/>
      <c r="OQA11" s="23"/>
      <c r="OQB11" s="23"/>
      <c r="OQC11" s="23"/>
      <c r="OQD11" s="23"/>
      <c r="OQE11" s="23"/>
      <c r="OQF11" s="23"/>
      <c r="OQG11" s="23"/>
      <c r="OQH11" s="23"/>
      <c r="OQI11" s="23"/>
      <c r="OQJ11" s="23"/>
      <c r="OQK11" s="23"/>
      <c r="OQL11" s="23"/>
      <c r="OQM11" s="23"/>
      <c r="OQN11" s="23"/>
      <c r="OQO11" s="23"/>
      <c r="OQP11" s="23"/>
      <c r="OQQ11" s="23"/>
      <c r="OQR11" s="23"/>
      <c r="OQS11" s="23"/>
      <c r="OQT11" s="23"/>
      <c r="OQU11" s="23"/>
      <c r="OQV11" s="23"/>
      <c r="OQW11" s="23"/>
      <c r="OQX11" s="23"/>
      <c r="OQY11" s="23"/>
      <c r="OQZ11" s="23"/>
      <c r="ORA11" s="23"/>
      <c r="ORB11" s="23"/>
      <c r="ORC11" s="23"/>
      <c r="ORD11" s="23"/>
      <c r="ORE11" s="23"/>
      <c r="ORF11" s="23"/>
      <c r="ORG11" s="23"/>
      <c r="ORH11" s="23"/>
      <c r="ORI11" s="23"/>
      <c r="ORJ11" s="23"/>
      <c r="ORK11" s="23"/>
      <c r="ORL11" s="23"/>
      <c r="ORM11" s="23"/>
      <c r="ORN11" s="23"/>
      <c r="ORO11" s="23"/>
      <c r="ORP11" s="23"/>
      <c r="ORQ11" s="23"/>
      <c r="ORR11" s="23"/>
      <c r="ORS11" s="23"/>
      <c r="ORT11" s="23"/>
      <c r="ORU11" s="23"/>
      <c r="ORV11" s="23"/>
      <c r="ORW11" s="23"/>
      <c r="ORX11" s="23"/>
      <c r="ORY11" s="23"/>
      <c r="ORZ11" s="23"/>
      <c r="OSA11" s="23"/>
      <c r="OSB11" s="23"/>
      <c r="OSC11" s="23"/>
      <c r="OSD11" s="23"/>
      <c r="OSE11" s="23"/>
      <c r="OSF11" s="23"/>
      <c r="OSG11" s="23"/>
      <c r="OSH11" s="23"/>
      <c r="OSI11" s="23"/>
      <c r="OSJ11" s="23"/>
      <c r="OSK11" s="23"/>
      <c r="OSL11" s="23"/>
      <c r="OSM11" s="23"/>
      <c r="OSN11" s="23"/>
      <c r="OSO11" s="23"/>
      <c r="OSP11" s="23"/>
      <c r="OSQ11" s="23"/>
      <c r="OSR11" s="23"/>
      <c r="OSS11" s="23"/>
      <c r="OST11" s="23"/>
      <c r="OSU11" s="23"/>
      <c r="OSV11" s="23"/>
      <c r="OSW11" s="23"/>
      <c r="OSX11" s="23"/>
      <c r="OSY11" s="23"/>
      <c r="OSZ11" s="23"/>
      <c r="OTA11" s="23"/>
      <c r="OTB11" s="23"/>
      <c r="OTC11" s="23"/>
      <c r="OTD11" s="23"/>
      <c r="OTE11" s="23"/>
      <c r="OTF11" s="23"/>
      <c r="OTG11" s="23"/>
      <c r="OTH11" s="23"/>
      <c r="OTI11" s="23"/>
      <c r="OTJ11" s="23"/>
      <c r="OTK11" s="23"/>
      <c r="OTL11" s="23"/>
      <c r="OTM11" s="23"/>
      <c r="OTN11" s="23"/>
      <c r="OTO11" s="23"/>
      <c r="OTP11" s="23"/>
      <c r="OTQ11" s="23"/>
      <c r="OTR11" s="23"/>
      <c r="OTS11" s="23"/>
      <c r="OTT11" s="23"/>
      <c r="OTU11" s="23"/>
      <c r="OTV11" s="23"/>
      <c r="OTW11" s="23"/>
      <c r="OTX11" s="23"/>
      <c r="OTY11" s="23"/>
      <c r="OTZ11" s="23"/>
      <c r="OUA11" s="23"/>
      <c r="OUB11" s="23"/>
      <c r="OUC11" s="23"/>
      <c r="OUD11" s="23"/>
      <c r="OUE11" s="23"/>
      <c r="OUF11" s="23"/>
      <c r="OUG11" s="23"/>
      <c r="OUH11" s="23"/>
      <c r="OUI11" s="23"/>
      <c r="OUJ11" s="23"/>
      <c r="OUK11" s="23"/>
      <c r="OUL11" s="23"/>
      <c r="OUM11" s="23"/>
      <c r="OUN11" s="23"/>
      <c r="OUO11" s="23"/>
      <c r="OUP11" s="23"/>
      <c r="OUQ11" s="23"/>
      <c r="OUR11" s="23"/>
      <c r="OUS11" s="23"/>
      <c r="OUT11" s="23"/>
      <c r="OUU11" s="23"/>
      <c r="OUV11" s="23"/>
      <c r="OUW11" s="23"/>
      <c r="OUX11" s="23"/>
      <c r="OUY11" s="23"/>
      <c r="OUZ11" s="23"/>
      <c r="OVA11" s="23"/>
      <c r="OVB11" s="23"/>
      <c r="OVC11" s="23"/>
      <c r="OVD11" s="23"/>
      <c r="OVE11" s="23"/>
      <c r="OVF11" s="23"/>
      <c r="OVG11" s="23"/>
      <c r="OVH11" s="23"/>
      <c r="OVI11" s="23"/>
      <c r="OVJ11" s="23"/>
      <c r="OVK11" s="23"/>
      <c r="OVL11" s="23"/>
      <c r="OVM11" s="23"/>
      <c r="OVN11" s="23"/>
      <c r="OVO11" s="23"/>
      <c r="OVP11" s="23"/>
      <c r="OVQ11" s="23"/>
      <c r="OVR11" s="23"/>
      <c r="OVS11" s="23"/>
      <c r="OVT11" s="23"/>
      <c r="OVU11" s="23"/>
      <c r="OVV11" s="23"/>
      <c r="OVW11" s="23"/>
      <c r="OVX11" s="23"/>
      <c r="OVY11" s="23"/>
      <c r="OVZ11" s="23"/>
      <c r="OWA11" s="23"/>
      <c r="OWB11" s="23"/>
      <c r="OWC11" s="23"/>
      <c r="OWD11" s="23"/>
      <c r="OWE11" s="23"/>
      <c r="OWF11" s="23"/>
      <c r="OWG11" s="23"/>
      <c r="OWH11" s="23"/>
      <c r="OWI11" s="23"/>
      <c r="OWJ11" s="23"/>
      <c r="OWK11" s="23"/>
      <c r="OWL11" s="23"/>
      <c r="OWM11" s="23"/>
      <c r="OWN11" s="23"/>
      <c r="OWO11" s="23"/>
      <c r="OWP11" s="23"/>
      <c r="OWQ11" s="23"/>
      <c r="OWR11" s="23"/>
      <c r="OWS11" s="23"/>
      <c r="OWT11" s="23"/>
      <c r="OWU11" s="23"/>
      <c r="OWV11" s="23"/>
      <c r="OWW11" s="23"/>
      <c r="OWX11" s="23"/>
      <c r="OWY11" s="23"/>
      <c r="OWZ11" s="23"/>
      <c r="OXA11" s="23"/>
      <c r="OXB11" s="23"/>
      <c r="OXC11" s="23"/>
      <c r="OXD11" s="23"/>
      <c r="OXE11" s="23"/>
      <c r="OXF11" s="23"/>
      <c r="OXG11" s="23"/>
      <c r="OXH11" s="23"/>
      <c r="OXI11" s="23"/>
      <c r="OXJ11" s="23"/>
      <c r="OXK11" s="23"/>
      <c r="OXL11" s="23"/>
      <c r="OXM11" s="23"/>
      <c r="OXN11" s="23"/>
      <c r="OXO11" s="23"/>
      <c r="OXP11" s="23"/>
      <c r="OXQ11" s="23"/>
      <c r="OXR11" s="23"/>
      <c r="OXS11" s="23"/>
      <c r="OXT11" s="23"/>
      <c r="OXU11" s="23"/>
      <c r="OXV11" s="23"/>
      <c r="OXW11" s="23"/>
      <c r="OXX11" s="23"/>
      <c r="OXY11" s="23"/>
      <c r="OXZ11" s="23"/>
      <c r="OYA11" s="23"/>
      <c r="OYB11" s="23"/>
      <c r="OYC11" s="23"/>
      <c r="OYD11" s="23"/>
      <c r="OYE11" s="23"/>
      <c r="OYF11" s="23"/>
      <c r="OYG11" s="23"/>
      <c r="OYH11" s="23"/>
      <c r="OYI11" s="23"/>
      <c r="OYJ11" s="23"/>
      <c r="OYK11" s="23"/>
      <c r="OYL11" s="23"/>
      <c r="OYM11" s="23"/>
      <c r="OYN11" s="23"/>
      <c r="OYO11" s="23"/>
      <c r="OYP11" s="23"/>
      <c r="OYQ11" s="23"/>
      <c r="OYR11" s="23"/>
      <c r="OYS11" s="23"/>
      <c r="OYT11" s="23"/>
      <c r="OYU11" s="23"/>
      <c r="OYV11" s="23"/>
      <c r="OYW11" s="23"/>
      <c r="OYX11" s="23"/>
      <c r="OYY11" s="23"/>
      <c r="OYZ11" s="23"/>
      <c r="OZA11" s="23"/>
      <c r="OZB11" s="23"/>
      <c r="OZC11" s="23"/>
      <c r="OZD11" s="23"/>
      <c r="OZE11" s="23"/>
      <c r="OZF11" s="23"/>
      <c r="OZG11" s="23"/>
      <c r="OZH11" s="23"/>
      <c r="OZI11" s="23"/>
      <c r="OZJ11" s="23"/>
      <c r="OZK11" s="23"/>
      <c r="OZL11" s="23"/>
      <c r="OZM11" s="23"/>
      <c r="OZN11" s="23"/>
      <c r="OZO11" s="23"/>
      <c r="OZP11" s="23"/>
      <c r="OZQ11" s="23"/>
      <c r="OZR11" s="23"/>
      <c r="OZS11" s="23"/>
      <c r="OZT11" s="23"/>
      <c r="OZU11" s="23"/>
      <c r="OZV11" s="23"/>
      <c r="OZW11" s="23"/>
      <c r="OZX11" s="23"/>
      <c r="OZY11" s="23"/>
      <c r="OZZ11" s="23"/>
      <c r="PAA11" s="23"/>
      <c r="PAB11" s="23"/>
      <c r="PAC11" s="23"/>
      <c r="PAD11" s="23"/>
      <c r="PAE11" s="23"/>
      <c r="PAF11" s="23"/>
      <c r="PAG11" s="23"/>
      <c r="PAH11" s="23"/>
      <c r="PAI11" s="23"/>
      <c r="PAJ11" s="23"/>
      <c r="PAK11" s="23"/>
      <c r="PAL11" s="23"/>
      <c r="PAM11" s="23"/>
      <c r="PAN11" s="23"/>
      <c r="PAO11" s="23"/>
      <c r="PAP11" s="23"/>
      <c r="PAQ11" s="23"/>
      <c r="PAR11" s="23"/>
      <c r="PAS11" s="23"/>
      <c r="PAT11" s="23"/>
      <c r="PAU11" s="23"/>
      <c r="PAV11" s="23"/>
      <c r="PAW11" s="23"/>
      <c r="PAX11" s="23"/>
      <c r="PAY11" s="23"/>
      <c r="PAZ11" s="23"/>
      <c r="PBA11" s="23"/>
      <c r="PBB11" s="23"/>
      <c r="PBC11" s="23"/>
      <c r="PBD11" s="23"/>
      <c r="PBE11" s="23"/>
      <c r="PBF11" s="23"/>
      <c r="PBG11" s="23"/>
      <c r="PBH11" s="23"/>
      <c r="PBI11" s="23"/>
      <c r="PBJ11" s="23"/>
      <c r="PBK11" s="23"/>
      <c r="PBL11" s="23"/>
      <c r="PBM11" s="23"/>
      <c r="PBN11" s="23"/>
      <c r="PBO11" s="23"/>
      <c r="PBP11" s="23"/>
      <c r="PBQ11" s="23"/>
      <c r="PBR11" s="23"/>
      <c r="PBS11" s="23"/>
      <c r="PBT11" s="23"/>
      <c r="PBU11" s="23"/>
      <c r="PBV11" s="23"/>
      <c r="PBW11" s="23"/>
      <c r="PBX11" s="23"/>
      <c r="PBY11" s="23"/>
      <c r="PBZ11" s="23"/>
      <c r="PCA11" s="23"/>
      <c r="PCB11" s="23"/>
      <c r="PCC11" s="23"/>
      <c r="PCD11" s="23"/>
      <c r="PCE11" s="23"/>
      <c r="PCF11" s="23"/>
      <c r="PCG11" s="23"/>
      <c r="PCH11" s="23"/>
      <c r="PCI11" s="23"/>
      <c r="PCJ11" s="23"/>
      <c r="PCK11" s="23"/>
      <c r="PCL11" s="23"/>
      <c r="PCM11" s="23"/>
      <c r="PCN11" s="23"/>
      <c r="PCO11" s="23"/>
      <c r="PCP11" s="23"/>
      <c r="PCQ11" s="23"/>
      <c r="PCR11" s="23"/>
      <c r="PCS11" s="23"/>
      <c r="PCT11" s="23"/>
      <c r="PCU11" s="23"/>
      <c r="PCV11" s="23"/>
      <c r="PCW11" s="23"/>
      <c r="PCX11" s="23"/>
      <c r="PCY11" s="23"/>
      <c r="PCZ11" s="23"/>
      <c r="PDA11" s="23"/>
      <c r="PDB11" s="23"/>
      <c r="PDC11" s="23"/>
      <c r="PDD11" s="23"/>
      <c r="PDE11" s="23"/>
      <c r="PDF11" s="23"/>
      <c r="PDG11" s="23"/>
      <c r="PDH11" s="23"/>
      <c r="PDI11" s="23"/>
      <c r="PDJ11" s="23"/>
      <c r="PDK11" s="23"/>
      <c r="PDL11" s="23"/>
      <c r="PDM11" s="23"/>
      <c r="PDN11" s="23"/>
      <c r="PDO11" s="23"/>
      <c r="PDP11" s="23"/>
      <c r="PDQ11" s="23"/>
      <c r="PDR11" s="23"/>
      <c r="PDS11" s="23"/>
      <c r="PDT11" s="23"/>
      <c r="PDU11" s="23"/>
      <c r="PDV11" s="23"/>
      <c r="PDW11" s="23"/>
      <c r="PDX11" s="23"/>
      <c r="PDY11" s="23"/>
      <c r="PDZ11" s="23"/>
      <c r="PEA11" s="23"/>
      <c r="PEB11" s="23"/>
      <c r="PEC11" s="23"/>
      <c r="PED11" s="23"/>
      <c r="PEE11" s="23"/>
      <c r="PEF11" s="23"/>
      <c r="PEG11" s="23"/>
      <c r="PEH11" s="23"/>
      <c r="PEI11" s="23"/>
      <c r="PEJ11" s="23"/>
      <c r="PEK11" s="23"/>
      <c r="PEL11" s="23"/>
      <c r="PEM11" s="23"/>
      <c r="PEN11" s="23"/>
      <c r="PEO11" s="23"/>
      <c r="PEP11" s="23"/>
      <c r="PEQ11" s="23"/>
      <c r="PER11" s="23"/>
      <c r="PES11" s="23"/>
      <c r="PET11" s="23"/>
      <c r="PEU11" s="23"/>
      <c r="PEV11" s="23"/>
      <c r="PEW11" s="23"/>
      <c r="PEX11" s="23"/>
      <c r="PEY11" s="23"/>
      <c r="PEZ11" s="23"/>
      <c r="PFA11" s="23"/>
      <c r="PFB11" s="23"/>
      <c r="PFC11" s="23"/>
      <c r="PFD11" s="23"/>
      <c r="PFE11" s="23"/>
      <c r="PFF11" s="23"/>
      <c r="PFG11" s="23"/>
      <c r="PFH11" s="23"/>
      <c r="PFI11" s="23"/>
      <c r="PFJ11" s="23"/>
      <c r="PFK11" s="23"/>
      <c r="PFL11" s="23"/>
      <c r="PFM11" s="23"/>
      <c r="PFN11" s="23"/>
      <c r="PFO11" s="23"/>
      <c r="PFP11" s="23"/>
      <c r="PFQ11" s="23"/>
      <c r="PFR11" s="23"/>
      <c r="PFS11" s="23"/>
      <c r="PFT11" s="23"/>
      <c r="PFU11" s="23"/>
      <c r="PFV11" s="23"/>
      <c r="PFW11" s="23"/>
      <c r="PFX11" s="23"/>
      <c r="PFY11" s="23"/>
      <c r="PFZ11" s="23"/>
      <c r="PGA11" s="23"/>
      <c r="PGB11" s="23"/>
      <c r="PGC11" s="23"/>
      <c r="PGD11" s="23"/>
      <c r="PGE11" s="23"/>
      <c r="PGF11" s="23"/>
      <c r="PGG11" s="23"/>
      <c r="PGH11" s="23"/>
      <c r="PGI11" s="23"/>
      <c r="PGJ11" s="23"/>
      <c r="PGK11" s="23"/>
      <c r="PGL11" s="23"/>
      <c r="PGM11" s="23"/>
      <c r="PGN11" s="23"/>
      <c r="PGO11" s="23"/>
      <c r="PGP11" s="23"/>
      <c r="PGQ11" s="23"/>
      <c r="PGR11" s="23"/>
      <c r="PGS11" s="23"/>
      <c r="PGT11" s="23"/>
      <c r="PGU11" s="23"/>
      <c r="PGV11" s="23"/>
      <c r="PGW11" s="23"/>
      <c r="PGX11" s="23"/>
      <c r="PGY11" s="23"/>
      <c r="PGZ11" s="23"/>
      <c r="PHA11" s="23"/>
      <c r="PHB11" s="23"/>
      <c r="PHC11" s="23"/>
      <c r="PHD11" s="23"/>
      <c r="PHE11" s="23"/>
      <c r="PHF11" s="23"/>
      <c r="PHG11" s="23"/>
      <c r="PHH11" s="23"/>
      <c r="PHI11" s="23"/>
      <c r="PHJ11" s="23"/>
      <c r="PHK11" s="23"/>
      <c r="PHL11" s="23"/>
      <c r="PHM11" s="23"/>
      <c r="PHN11" s="23"/>
      <c r="PHO11" s="23"/>
      <c r="PHP11" s="23"/>
      <c r="PHQ11" s="23"/>
      <c r="PHR11" s="23"/>
      <c r="PHS11" s="23"/>
      <c r="PHT11" s="23"/>
      <c r="PHU11" s="23"/>
      <c r="PHV11" s="23"/>
      <c r="PHW11" s="23"/>
      <c r="PHX11" s="23"/>
      <c r="PHY11" s="23"/>
      <c r="PHZ11" s="23"/>
      <c r="PIA11" s="23"/>
      <c r="PIB11" s="23"/>
      <c r="PIC11" s="23"/>
      <c r="PID11" s="23"/>
      <c r="PIE11" s="23"/>
      <c r="PIF11" s="23"/>
      <c r="PIG11" s="23"/>
      <c r="PIH11" s="23"/>
      <c r="PII11" s="23"/>
      <c r="PIJ11" s="23"/>
      <c r="PIK11" s="23"/>
      <c r="PIL11" s="23"/>
      <c r="PIM11" s="23"/>
      <c r="PIN11" s="23"/>
      <c r="PIO11" s="23"/>
      <c r="PIP11" s="23"/>
      <c r="PIQ11" s="23"/>
      <c r="PIR11" s="23"/>
      <c r="PIS11" s="23"/>
      <c r="PIT11" s="23"/>
      <c r="PIU11" s="23"/>
      <c r="PIV11" s="23"/>
      <c r="PIW11" s="23"/>
      <c r="PIX11" s="23"/>
      <c r="PIY11" s="23"/>
      <c r="PIZ11" s="23"/>
      <c r="PJA11" s="23"/>
      <c r="PJB11" s="23"/>
      <c r="PJC11" s="23"/>
      <c r="PJD11" s="23"/>
      <c r="PJE11" s="23"/>
      <c r="PJF11" s="23"/>
      <c r="PJG11" s="23"/>
      <c r="PJH11" s="23"/>
      <c r="PJI11" s="23"/>
      <c r="PJJ11" s="23"/>
      <c r="PJK11" s="23"/>
      <c r="PJL11" s="23"/>
      <c r="PJM11" s="23"/>
      <c r="PJN11" s="23"/>
      <c r="PJO11" s="23"/>
      <c r="PJP11" s="23"/>
      <c r="PJQ11" s="23"/>
      <c r="PJR11" s="23"/>
      <c r="PJS11" s="23"/>
      <c r="PJT11" s="23"/>
      <c r="PJU11" s="23"/>
      <c r="PJV11" s="23"/>
      <c r="PJW11" s="23"/>
      <c r="PJX11" s="23"/>
      <c r="PJY11" s="23"/>
      <c r="PJZ11" s="23"/>
      <c r="PKA11" s="23"/>
      <c r="PKB11" s="23"/>
      <c r="PKC11" s="23"/>
      <c r="PKD11" s="23"/>
      <c r="PKE11" s="23"/>
      <c r="PKF11" s="23"/>
      <c r="PKG11" s="23"/>
      <c r="PKH11" s="23"/>
      <c r="PKI11" s="23"/>
      <c r="PKJ11" s="23"/>
      <c r="PKK11" s="23"/>
      <c r="PKL11" s="23"/>
      <c r="PKM11" s="23"/>
      <c r="PKN11" s="23"/>
      <c r="PKO11" s="23"/>
      <c r="PKP11" s="23"/>
      <c r="PKQ11" s="23"/>
      <c r="PKR11" s="23"/>
      <c r="PKS11" s="23"/>
      <c r="PKT11" s="23"/>
      <c r="PKU11" s="23"/>
      <c r="PKV11" s="23"/>
      <c r="PKW11" s="23"/>
      <c r="PKX11" s="23"/>
      <c r="PKY11" s="23"/>
      <c r="PKZ11" s="23"/>
      <c r="PLA11" s="23"/>
      <c r="PLB11" s="23"/>
      <c r="PLC11" s="23"/>
      <c r="PLD11" s="23"/>
      <c r="PLE11" s="23"/>
      <c r="PLF11" s="23"/>
      <c r="PLG11" s="23"/>
      <c r="PLH11" s="23"/>
      <c r="PLI11" s="23"/>
      <c r="PLJ11" s="23"/>
      <c r="PLK11" s="23"/>
      <c r="PLL11" s="23"/>
      <c r="PLM11" s="23"/>
      <c r="PLN11" s="23"/>
      <c r="PLO11" s="23"/>
      <c r="PLP11" s="23"/>
      <c r="PLQ11" s="23"/>
      <c r="PLR11" s="23"/>
      <c r="PLS11" s="23"/>
      <c r="PLT11" s="23"/>
      <c r="PLU11" s="23"/>
      <c r="PLV11" s="23"/>
      <c r="PLW11" s="23"/>
      <c r="PLX11" s="23"/>
      <c r="PLY11" s="23"/>
      <c r="PLZ11" s="23"/>
      <c r="PMA11" s="23"/>
      <c r="PMB11" s="23"/>
      <c r="PMC11" s="23"/>
      <c r="PMD11" s="23"/>
      <c r="PME11" s="23"/>
      <c r="PMF11" s="23"/>
      <c r="PMG11" s="23"/>
      <c r="PMH11" s="23"/>
      <c r="PMI11" s="23"/>
      <c r="PMJ11" s="23"/>
      <c r="PMK11" s="23"/>
      <c r="PML11" s="23"/>
      <c r="PMM11" s="23"/>
      <c r="PMN11" s="23"/>
      <c r="PMO11" s="23"/>
      <c r="PMP11" s="23"/>
      <c r="PMQ11" s="23"/>
      <c r="PMR11" s="23"/>
      <c r="PMS11" s="23"/>
      <c r="PMT11" s="23"/>
      <c r="PMU11" s="23"/>
      <c r="PMV11" s="23"/>
      <c r="PMW11" s="23"/>
      <c r="PMX11" s="23"/>
      <c r="PMY11" s="23"/>
      <c r="PMZ11" s="23"/>
      <c r="PNA11" s="23"/>
      <c r="PNB11" s="23"/>
      <c r="PNC11" s="23"/>
      <c r="PND11" s="23"/>
      <c r="PNE11" s="23"/>
      <c r="PNF11" s="23"/>
      <c r="PNG11" s="23"/>
      <c r="PNH11" s="23"/>
      <c r="PNI11" s="23"/>
      <c r="PNJ11" s="23"/>
      <c r="PNK11" s="23"/>
      <c r="PNL11" s="23"/>
      <c r="PNM11" s="23"/>
      <c r="PNN11" s="23"/>
      <c r="PNO11" s="23"/>
      <c r="PNP11" s="23"/>
      <c r="PNQ11" s="23"/>
      <c r="PNR11" s="23"/>
      <c r="PNS11" s="23"/>
      <c r="PNT11" s="23"/>
      <c r="PNU11" s="23"/>
      <c r="PNV11" s="23"/>
      <c r="PNW11" s="23"/>
      <c r="PNX11" s="23"/>
      <c r="PNY11" s="23"/>
      <c r="PNZ11" s="23"/>
      <c r="POA11" s="23"/>
      <c r="POB11" s="23"/>
      <c r="POC11" s="23"/>
      <c r="POD11" s="23"/>
      <c r="POE11" s="23"/>
      <c r="POF11" s="23"/>
      <c r="POG11" s="23"/>
      <c r="POH11" s="23"/>
      <c r="POI11" s="23"/>
      <c r="POJ11" s="23"/>
      <c r="POK11" s="23"/>
      <c r="POL11" s="23"/>
      <c r="POM11" s="23"/>
      <c r="PON11" s="23"/>
      <c r="POO11" s="23"/>
      <c r="POP11" s="23"/>
      <c r="POQ11" s="23"/>
      <c r="POR11" s="23"/>
      <c r="POS11" s="23"/>
      <c r="POT11" s="23"/>
      <c r="POU11" s="23"/>
      <c r="POV11" s="23"/>
      <c r="POW11" s="23"/>
      <c r="POX11" s="23"/>
      <c r="POY11" s="23"/>
      <c r="POZ11" s="23"/>
      <c r="PPA11" s="23"/>
      <c r="PPB11" s="23"/>
      <c r="PPC11" s="23"/>
      <c r="PPD11" s="23"/>
      <c r="PPE11" s="23"/>
      <c r="PPF11" s="23"/>
      <c r="PPG11" s="23"/>
      <c r="PPH11" s="23"/>
      <c r="PPI11" s="23"/>
      <c r="PPJ11" s="23"/>
      <c r="PPK11" s="23"/>
      <c r="PPL11" s="23"/>
      <c r="PPM11" s="23"/>
      <c r="PPN11" s="23"/>
      <c r="PPO11" s="23"/>
      <c r="PPP11" s="23"/>
      <c r="PPQ11" s="23"/>
      <c r="PPR11" s="23"/>
      <c r="PPS11" s="23"/>
      <c r="PPT11" s="23"/>
      <c r="PPU11" s="23"/>
      <c r="PPV11" s="23"/>
      <c r="PPW11" s="23"/>
      <c r="PPX11" s="23"/>
      <c r="PPY11" s="23"/>
      <c r="PPZ11" s="23"/>
      <c r="PQA11" s="23"/>
      <c r="PQB11" s="23"/>
      <c r="PQC11" s="23"/>
      <c r="PQD11" s="23"/>
      <c r="PQE11" s="23"/>
      <c r="PQF11" s="23"/>
      <c r="PQG11" s="23"/>
      <c r="PQH11" s="23"/>
      <c r="PQI11" s="23"/>
      <c r="PQJ11" s="23"/>
      <c r="PQK11" s="23"/>
      <c r="PQL11" s="23"/>
      <c r="PQM11" s="23"/>
      <c r="PQN11" s="23"/>
      <c r="PQO11" s="23"/>
      <c r="PQP11" s="23"/>
      <c r="PQQ11" s="23"/>
      <c r="PQR11" s="23"/>
      <c r="PQS11" s="23"/>
      <c r="PQT11" s="23"/>
      <c r="PQU11" s="23"/>
      <c r="PQV11" s="23"/>
      <c r="PQW11" s="23"/>
      <c r="PQX11" s="23"/>
      <c r="PQY11" s="23"/>
      <c r="PQZ11" s="23"/>
      <c r="PRA11" s="23"/>
      <c r="PRB11" s="23"/>
      <c r="PRC11" s="23"/>
      <c r="PRD11" s="23"/>
      <c r="PRE11" s="23"/>
      <c r="PRF11" s="23"/>
      <c r="PRG11" s="23"/>
      <c r="PRH11" s="23"/>
      <c r="PRI11" s="23"/>
      <c r="PRJ11" s="23"/>
      <c r="PRK11" s="23"/>
      <c r="PRL11" s="23"/>
      <c r="PRM11" s="23"/>
      <c r="PRN11" s="23"/>
      <c r="PRO11" s="23"/>
      <c r="PRP11" s="23"/>
      <c r="PRQ11" s="23"/>
      <c r="PRR11" s="23"/>
      <c r="PRS11" s="23"/>
      <c r="PRT11" s="23"/>
      <c r="PRU11" s="23"/>
      <c r="PRV11" s="23"/>
      <c r="PRW11" s="23"/>
      <c r="PRX11" s="23"/>
      <c r="PRY11" s="23"/>
      <c r="PRZ11" s="23"/>
      <c r="PSA11" s="23"/>
      <c r="PSB11" s="23"/>
      <c r="PSC11" s="23"/>
      <c r="PSD11" s="23"/>
      <c r="PSE11" s="23"/>
      <c r="PSF11" s="23"/>
      <c r="PSG11" s="23"/>
      <c r="PSH11" s="23"/>
      <c r="PSI11" s="23"/>
      <c r="PSJ11" s="23"/>
      <c r="PSK11" s="23"/>
      <c r="PSL11" s="23"/>
      <c r="PSM11" s="23"/>
      <c r="PSN11" s="23"/>
      <c r="PSO11" s="23"/>
      <c r="PSP11" s="23"/>
      <c r="PSQ11" s="23"/>
      <c r="PSR11" s="23"/>
      <c r="PSS11" s="23"/>
      <c r="PST11" s="23"/>
      <c r="PSU11" s="23"/>
      <c r="PSV11" s="23"/>
      <c r="PSW11" s="23"/>
      <c r="PSX11" s="23"/>
      <c r="PSY11" s="23"/>
      <c r="PSZ11" s="23"/>
      <c r="PTA11" s="23"/>
      <c r="PTB11" s="23"/>
      <c r="PTC11" s="23"/>
      <c r="PTD11" s="23"/>
      <c r="PTE11" s="23"/>
      <c r="PTF11" s="23"/>
      <c r="PTG11" s="23"/>
      <c r="PTH11" s="23"/>
      <c r="PTI11" s="23"/>
      <c r="PTJ11" s="23"/>
      <c r="PTK11" s="23"/>
      <c r="PTL11" s="23"/>
      <c r="PTM11" s="23"/>
      <c r="PTN11" s="23"/>
      <c r="PTO11" s="23"/>
      <c r="PTP11" s="23"/>
      <c r="PTQ11" s="23"/>
      <c r="PTR11" s="23"/>
      <c r="PTS11" s="23"/>
      <c r="PTT11" s="23"/>
      <c r="PTU11" s="23"/>
      <c r="PTV11" s="23"/>
      <c r="PTW11" s="23"/>
      <c r="PTX11" s="23"/>
      <c r="PTY11" s="23"/>
      <c r="PTZ11" s="23"/>
      <c r="PUA11" s="23"/>
      <c r="PUB11" s="23"/>
      <c r="PUC11" s="23"/>
      <c r="PUD11" s="23"/>
      <c r="PUE11" s="23"/>
      <c r="PUF11" s="23"/>
      <c r="PUG11" s="23"/>
      <c r="PUH11" s="23"/>
      <c r="PUI11" s="23"/>
      <c r="PUJ11" s="23"/>
      <c r="PUK11" s="23"/>
      <c r="PUL11" s="23"/>
      <c r="PUM11" s="23"/>
      <c r="PUN11" s="23"/>
      <c r="PUO11" s="23"/>
      <c r="PUP11" s="23"/>
      <c r="PUQ11" s="23"/>
      <c r="PUR11" s="23"/>
      <c r="PUS11" s="23"/>
      <c r="PUT11" s="23"/>
      <c r="PUU11" s="23"/>
      <c r="PUV11" s="23"/>
      <c r="PUW11" s="23"/>
      <c r="PUX11" s="23"/>
      <c r="PUY11" s="23"/>
      <c r="PUZ11" s="23"/>
      <c r="PVA11" s="23"/>
      <c r="PVB11" s="23"/>
      <c r="PVC11" s="23"/>
      <c r="PVD11" s="23"/>
      <c r="PVE11" s="23"/>
      <c r="PVF11" s="23"/>
      <c r="PVG11" s="23"/>
      <c r="PVH11" s="23"/>
      <c r="PVI11" s="23"/>
      <c r="PVJ11" s="23"/>
      <c r="PVK11" s="23"/>
      <c r="PVL11" s="23"/>
      <c r="PVM11" s="23"/>
      <c r="PVN11" s="23"/>
      <c r="PVO11" s="23"/>
      <c r="PVP11" s="23"/>
      <c r="PVQ11" s="23"/>
      <c r="PVR11" s="23"/>
      <c r="PVS11" s="23"/>
      <c r="PVT11" s="23"/>
      <c r="PVU11" s="23"/>
      <c r="PVV11" s="23"/>
      <c r="PVW11" s="23"/>
      <c r="PVX11" s="23"/>
      <c r="PVY11" s="23"/>
      <c r="PVZ11" s="23"/>
      <c r="PWA11" s="23"/>
      <c r="PWB11" s="23"/>
      <c r="PWC11" s="23"/>
      <c r="PWD11" s="23"/>
      <c r="PWE11" s="23"/>
      <c r="PWF11" s="23"/>
      <c r="PWG11" s="23"/>
      <c r="PWH11" s="23"/>
      <c r="PWI11" s="23"/>
      <c r="PWJ11" s="23"/>
      <c r="PWK11" s="23"/>
      <c r="PWL11" s="23"/>
      <c r="PWM11" s="23"/>
      <c r="PWN11" s="23"/>
      <c r="PWO11" s="23"/>
      <c r="PWP11" s="23"/>
      <c r="PWQ11" s="23"/>
      <c r="PWR11" s="23"/>
      <c r="PWS11" s="23"/>
      <c r="PWT11" s="23"/>
      <c r="PWU11" s="23"/>
      <c r="PWV11" s="23"/>
      <c r="PWW11" s="23"/>
      <c r="PWX11" s="23"/>
      <c r="PWY11" s="23"/>
      <c r="PWZ11" s="23"/>
      <c r="PXA11" s="23"/>
      <c r="PXB11" s="23"/>
      <c r="PXC11" s="23"/>
      <c r="PXD11" s="23"/>
      <c r="PXE11" s="23"/>
      <c r="PXF11" s="23"/>
      <c r="PXG11" s="23"/>
      <c r="PXH11" s="23"/>
      <c r="PXI11" s="23"/>
      <c r="PXJ11" s="23"/>
      <c r="PXK11" s="23"/>
      <c r="PXL11" s="23"/>
      <c r="PXM11" s="23"/>
      <c r="PXN11" s="23"/>
      <c r="PXO11" s="23"/>
      <c r="PXP11" s="23"/>
      <c r="PXQ11" s="23"/>
      <c r="PXR11" s="23"/>
      <c r="PXS11" s="23"/>
      <c r="PXT11" s="23"/>
      <c r="PXU11" s="23"/>
      <c r="PXV11" s="23"/>
      <c r="PXW11" s="23"/>
      <c r="PXX11" s="23"/>
      <c r="PXY11" s="23"/>
      <c r="PXZ11" s="23"/>
      <c r="PYA11" s="23"/>
      <c r="PYB11" s="23"/>
      <c r="PYC11" s="23"/>
      <c r="PYD11" s="23"/>
      <c r="PYE11" s="23"/>
      <c r="PYF11" s="23"/>
      <c r="PYG11" s="23"/>
      <c r="PYH11" s="23"/>
      <c r="PYI11" s="23"/>
      <c r="PYJ11" s="23"/>
      <c r="PYK11" s="23"/>
      <c r="PYL11" s="23"/>
      <c r="PYM11" s="23"/>
      <c r="PYN11" s="23"/>
      <c r="PYO11" s="23"/>
      <c r="PYP11" s="23"/>
      <c r="PYQ11" s="23"/>
      <c r="PYR11" s="23"/>
      <c r="PYS11" s="23"/>
      <c r="PYT11" s="23"/>
      <c r="PYU11" s="23"/>
      <c r="PYV11" s="23"/>
      <c r="PYW11" s="23"/>
      <c r="PYX11" s="23"/>
      <c r="PYY11" s="23"/>
      <c r="PYZ11" s="23"/>
      <c r="PZA11" s="23"/>
      <c r="PZB11" s="23"/>
      <c r="PZC11" s="23"/>
      <c r="PZD11" s="23"/>
      <c r="PZE11" s="23"/>
      <c r="PZF11" s="23"/>
      <c r="PZG11" s="23"/>
      <c r="PZH11" s="23"/>
      <c r="PZI11" s="23"/>
      <c r="PZJ11" s="23"/>
      <c r="PZK11" s="23"/>
      <c r="PZL11" s="23"/>
      <c r="PZM11" s="23"/>
      <c r="PZN11" s="23"/>
      <c r="PZO11" s="23"/>
      <c r="PZP11" s="23"/>
      <c r="PZQ11" s="23"/>
      <c r="PZR11" s="23"/>
      <c r="PZS11" s="23"/>
      <c r="PZT11" s="23"/>
      <c r="PZU11" s="23"/>
      <c r="PZV11" s="23"/>
      <c r="PZW11" s="23"/>
      <c r="PZX11" s="23"/>
      <c r="PZY11" s="23"/>
      <c r="PZZ11" s="23"/>
      <c r="QAA11" s="23"/>
      <c r="QAB11" s="23"/>
      <c r="QAC11" s="23"/>
      <c r="QAD11" s="23"/>
      <c r="QAE11" s="23"/>
      <c r="QAF11" s="23"/>
      <c r="QAG11" s="23"/>
      <c r="QAH11" s="23"/>
      <c r="QAI11" s="23"/>
      <c r="QAJ11" s="23"/>
      <c r="QAK11" s="23"/>
      <c r="QAL11" s="23"/>
      <c r="QAM11" s="23"/>
      <c r="QAN11" s="23"/>
      <c r="QAO11" s="23"/>
      <c r="QAP11" s="23"/>
      <c r="QAQ11" s="23"/>
      <c r="QAR11" s="23"/>
      <c r="QAS11" s="23"/>
      <c r="QAT11" s="23"/>
      <c r="QAU11" s="23"/>
      <c r="QAV11" s="23"/>
      <c r="QAW11" s="23"/>
      <c r="QAX11" s="23"/>
      <c r="QAY11" s="23"/>
      <c r="QAZ11" s="23"/>
      <c r="QBA11" s="23"/>
      <c r="QBB11" s="23"/>
      <c r="QBC11" s="23"/>
      <c r="QBD11" s="23"/>
      <c r="QBE11" s="23"/>
      <c r="QBF11" s="23"/>
      <c r="QBG11" s="23"/>
      <c r="QBH11" s="23"/>
      <c r="QBI11" s="23"/>
      <c r="QBJ11" s="23"/>
      <c r="QBK11" s="23"/>
      <c r="QBL11" s="23"/>
      <c r="QBM11" s="23"/>
      <c r="QBN11" s="23"/>
      <c r="QBO11" s="23"/>
      <c r="QBP11" s="23"/>
      <c r="QBQ11" s="23"/>
      <c r="QBR11" s="23"/>
      <c r="QBS11" s="23"/>
      <c r="QBT11" s="23"/>
      <c r="QBU11" s="23"/>
      <c r="QBV11" s="23"/>
      <c r="QBW11" s="23"/>
      <c r="QBX11" s="23"/>
      <c r="QBY11" s="23"/>
      <c r="QBZ11" s="23"/>
      <c r="QCA11" s="23"/>
      <c r="QCB11" s="23"/>
      <c r="QCC11" s="23"/>
      <c r="QCD11" s="23"/>
      <c r="QCE11" s="23"/>
      <c r="QCF11" s="23"/>
      <c r="QCG11" s="23"/>
      <c r="QCH11" s="23"/>
      <c r="QCI11" s="23"/>
      <c r="QCJ11" s="23"/>
      <c r="QCK11" s="23"/>
      <c r="QCL11" s="23"/>
      <c r="QCM11" s="23"/>
      <c r="QCN11" s="23"/>
      <c r="QCO11" s="23"/>
      <c r="QCP11" s="23"/>
      <c r="QCQ11" s="23"/>
      <c r="QCR11" s="23"/>
      <c r="QCS11" s="23"/>
      <c r="QCT11" s="23"/>
      <c r="QCU11" s="23"/>
      <c r="QCV11" s="23"/>
      <c r="QCW11" s="23"/>
      <c r="QCX11" s="23"/>
      <c r="QCY11" s="23"/>
      <c r="QCZ11" s="23"/>
      <c r="QDA11" s="23"/>
      <c r="QDB11" s="23"/>
      <c r="QDC11" s="23"/>
      <c r="QDD11" s="23"/>
      <c r="QDE11" s="23"/>
      <c r="QDF11" s="23"/>
      <c r="QDG11" s="23"/>
      <c r="QDH11" s="23"/>
      <c r="QDI11" s="23"/>
      <c r="QDJ11" s="23"/>
      <c r="QDK11" s="23"/>
      <c r="QDL11" s="23"/>
      <c r="QDM11" s="23"/>
      <c r="QDN11" s="23"/>
      <c r="QDO11" s="23"/>
      <c r="QDP11" s="23"/>
      <c r="QDQ11" s="23"/>
      <c r="QDR11" s="23"/>
      <c r="QDS11" s="23"/>
      <c r="QDT11" s="23"/>
      <c r="QDU11" s="23"/>
      <c r="QDV11" s="23"/>
      <c r="QDW11" s="23"/>
      <c r="QDX11" s="23"/>
      <c r="QDY11" s="23"/>
      <c r="QDZ11" s="23"/>
      <c r="QEA11" s="23"/>
      <c r="QEB11" s="23"/>
      <c r="QEC11" s="23"/>
      <c r="QED11" s="23"/>
      <c r="QEE11" s="23"/>
      <c r="QEF11" s="23"/>
      <c r="QEG11" s="23"/>
      <c r="QEH11" s="23"/>
      <c r="QEI11" s="23"/>
      <c r="QEJ11" s="23"/>
      <c r="QEK11" s="23"/>
      <c r="QEL11" s="23"/>
      <c r="QEM11" s="23"/>
      <c r="QEN11" s="23"/>
      <c r="QEO11" s="23"/>
      <c r="QEP11" s="23"/>
      <c r="QEQ11" s="23"/>
      <c r="QER11" s="23"/>
      <c r="QES11" s="23"/>
      <c r="QET11" s="23"/>
      <c r="QEU11" s="23"/>
      <c r="QEV11" s="23"/>
      <c r="QEW11" s="23"/>
      <c r="QEX11" s="23"/>
      <c r="QEY11" s="23"/>
      <c r="QEZ11" s="23"/>
      <c r="QFA11" s="23"/>
      <c r="QFB11" s="23"/>
      <c r="QFC11" s="23"/>
      <c r="QFD11" s="23"/>
      <c r="QFE11" s="23"/>
      <c r="QFF11" s="23"/>
      <c r="QFG11" s="23"/>
      <c r="QFH11" s="23"/>
      <c r="QFI11" s="23"/>
      <c r="QFJ11" s="23"/>
      <c r="QFK11" s="23"/>
      <c r="QFL11" s="23"/>
      <c r="QFM11" s="23"/>
      <c r="QFN11" s="23"/>
      <c r="QFO11" s="23"/>
      <c r="QFP11" s="23"/>
      <c r="QFQ11" s="23"/>
      <c r="QFR11" s="23"/>
      <c r="QFS11" s="23"/>
      <c r="QFT11" s="23"/>
      <c r="QFU11" s="23"/>
      <c r="QFV11" s="23"/>
      <c r="QFW11" s="23"/>
      <c r="QFX11" s="23"/>
      <c r="QFY11" s="23"/>
      <c r="QFZ11" s="23"/>
      <c r="QGA11" s="23"/>
      <c r="QGB11" s="23"/>
      <c r="QGC11" s="23"/>
      <c r="QGD11" s="23"/>
      <c r="QGE11" s="23"/>
      <c r="QGF11" s="23"/>
      <c r="QGG11" s="23"/>
      <c r="QGH11" s="23"/>
      <c r="QGI11" s="23"/>
      <c r="QGJ11" s="23"/>
      <c r="QGK11" s="23"/>
      <c r="QGL11" s="23"/>
      <c r="QGM11" s="23"/>
      <c r="QGN11" s="23"/>
      <c r="QGO11" s="23"/>
      <c r="QGP11" s="23"/>
      <c r="QGQ11" s="23"/>
      <c r="QGR11" s="23"/>
      <c r="QGS11" s="23"/>
      <c r="QGT11" s="23"/>
      <c r="QGU11" s="23"/>
      <c r="QGV11" s="23"/>
      <c r="QGW11" s="23"/>
      <c r="QGX11" s="23"/>
      <c r="QGY11" s="23"/>
      <c r="QGZ11" s="23"/>
      <c r="QHA11" s="23"/>
      <c r="QHB11" s="23"/>
      <c r="QHC11" s="23"/>
      <c r="QHD11" s="23"/>
      <c r="QHE11" s="23"/>
      <c r="QHF11" s="23"/>
      <c r="QHG11" s="23"/>
      <c r="QHH11" s="23"/>
      <c r="QHI11" s="23"/>
      <c r="QHJ11" s="23"/>
      <c r="QHK11" s="23"/>
      <c r="QHL11" s="23"/>
      <c r="QHM11" s="23"/>
      <c r="QHN11" s="23"/>
      <c r="QHO11" s="23"/>
      <c r="QHP11" s="23"/>
      <c r="QHQ11" s="23"/>
      <c r="QHR11" s="23"/>
      <c r="QHS11" s="23"/>
      <c r="QHT11" s="23"/>
      <c r="QHU11" s="23"/>
      <c r="QHV11" s="23"/>
      <c r="QHW11" s="23"/>
      <c r="QHX11" s="23"/>
      <c r="QHY11" s="23"/>
      <c r="QHZ11" s="23"/>
      <c r="QIA11" s="23"/>
      <c r="QIB11" s="23"/>
      <c r="QIC11" s="23"/>
      <c r="QID11" s="23"/>
      <c r="QIE11" s="23"/>
      <c r="QIF11" s="23"/>
      <c r="QIG11" s="23"/>
      <c r="QIH11" s="23"/>
      <c r="QII11" s="23"/>
      <c r="QIJ11" s="23"/>
      <c r="QIK11" s="23"/>
      <c r="QIL11" s="23"/>
      <c r="QIM11" s="23"/>
      <c r="QIN11" s="23"/>
      <c r="QIO11" s="23"/>
      <c r="QIP11" s="23"/>
      <c r="QIQ11" s="23"/>
      <c r="QIR11" s="23"/>
      <c r="QIS11" s="23"/>
      <c r="QIT11" s="23"/>
      <c r="QIU11" s="23"/>
      <c r="QIV11" s="23"/>
      <c r="QIW11" s="23"/>
      <c r="QIX11" s="23"/>
      <c r="QIY11" s="23"/>
      <c r="QIZ11" s="23"/>
      <c r="QJA11" s="23"/>
      <c r="QJB11" s="23"/>
      <c r="QJC11" s="23"/>
      <c r="QJD11" s="23"/>
      <c r="QJE11" s="23"/>
      <c r="QJF11" s="23"/>
      <c r="QJG11" s="23"/>
      <c r="QJH11" s="23"/>
      <c r="QJI11" s="23"/>
      <c r="QJJ11" s="23"/>
      <c r="QJK11" s="23"/>
      <c r="QJL11" s="23"/>
      <c r="QJM11" s="23"/>
      <c r="QJN11" s="23"/>
      <c r="QJO11" s="23"/>
      <c r="QJP11" s="23"/>
      <c r="QJQ11" s="23"/>
      <c r="QJR11" s="23"/>
      <c r="QJS11" s="23"/>
      <c r="QJT11" s="23"/>
      <c r="QJU11" s="23"/>
      <c r="QJV11" s="23"/>
      <c r="QJW11" s="23"/>
      <c r="QJX11" s="23"/>
      <c r="QJY11" s="23"/>
      <c r="QJZ11" s="23"/>
      <c r="QKA11" s="23"/>
      <c r="QKB11" s="23"/>
      <c r="QKC11" s="23"/>
      <c r="QKD11" s="23"/>
      <c r="QKE11" s="23"/>
      <c r="QKF11" s="23"/>
      <c r="QKG11" s="23"/>
      <c r="QKH11" s="23"/>
      <c r="QKI11" s="23"/>
      <c r="QKJ11" s="23"/>
      <c r="QKK11" s="23"/>
      <c r="QKL11" s="23"/>
      <c r="QKM11" s="23"/>
      <c r="QKN11" s="23"/>
      <c r="QKO11" s="23"/>
      <c r="QKP11" s="23"/>
      <c r="QKQ11" s="23"/>
      <c r="QKR11" s="23"/>
      <c r="QKS11" s="23"/>
      <c r="QKT11" s="23"/>
      <c r="QKU11" s="23"/>
      <c r="QKV11" s="23"/>
      <c r="QKW11" s="23"/>
      <c r="QKX11" s="23"/>
      <c r="QKY11" s="23"/>
      <c r="QKZ11" s="23"/>
      <c r="QLA11" s="23"/>
      <c r="QLB11" s="23"/>
      <c r="QLC11" s="23"/>
      <c r="QLD11" s="23"/>
      <c r="QLE11" s="23"/>
      <c r="QLF11" s="23"/>
      <c r="QLG11" s="23"/>
      <c r="QLH11" s="23"/>
      <c r="QLI11" s="23"/>
      <c r="QLJ11" s="23"/>
      <c r="QLK11" s="23"/>
      <c r="QLL11" s="23"/>
      <c r="QLM11" s="23"/>
      <c r="QLN11" s="23"/>
      <c r="QLO11" s="23"/>
      <c r="QLP11" s="23"/>
      <c r="QLQ11" s="23"/>
      <c r="QLR11" s="23"/>
      <c r="QLS11" s="23"/>
      <c r="QLT11" s="23"/>
      <c r="QLU11" s="23"/>
      <c r="QLV11" s="23"/>
      <c r="QLW11" s="23"/>
      <c r="QLX11" s="23"/>
      <c r="QLY11" s="23"/>
      <c r="QLZ11" s="23"/>
      <c r="QMA11" s="23"/>
      <c r="QMB11" s="23"/>
      <c r="QMC11" s="23"/>
      <c r="QMD11" s="23"/>
      <c r="QME11" s="23"/>
      <c r="QMF11" s="23"/>
      <c r="QMG11" s="23"/>
      <c r="QMH11" s="23"/>
      <c r="QMI11" s="23"/>
      <c r="QMJ11" s="23"/>
      <c r="QMK11" s="23"/>
      <c r="QML11" s="23"/>
      <c r="QMM11" s="23"/>
      <c r="QMN11" s="23"/>
      <c r="QMO11" s="23"/>
      <c r="QMP11" s="23"/>
      <c r="QMQ11" s="23"/>
      <c r="QMR11" s="23"/>
      <c r="QMS11" s="23"/>
      <c r="QMT11" s="23"/>
      <c r="QMU11" s="23"/>
      <c r="QMV11" s="23"/>
      <c r="QMW11" s="23"/>
      <c r="QMX11" s="23"/>
      <c r="QMY11" s="23"/>
      <c r="QMZ11" s="23"/>
      <c r="QNA11" s="23"/>
      <c r="QNB11" s="23"/>
      <c r="QNC11" s="23"/>
      <c r="QND11" s="23"/>
      <c r="QNE11" s="23"/>
      <c r="QNF11" s="23"/>
      <c r="QNG11" s="23"/>
      <c r="QNH11" s="23"/>
      <c r="QNI11" s="23"/>
      <c r="QNJ11" s="23"/>
      <c r="QNK11" s="23"/>
      <c r="QNL11" s="23"/>
      <c r="QNM11" s="23"/>
      <c r="QNN11" s="23"/>
      <c r="QNO11" s="23"/>
      <c r="QNP11" s="23"/>
      <c r="QNQ11" s="23"/>
      <c r="QNR11" s="23"/>
      <c r="QNS11" s="23"/>
      <c r="QNT11" s="23"/>
      <c r="QNU11" s="23"/>
      <c r="QNV11" s="23"/>
      <c r="QNW11" s="23"/>
      <c r="QNX11" s="23"/>
      <c r="QNY11" s="23"/>
      <c r="QNZ11" s="23"/>
      <c r="QOA11" s="23"/>
      <c r="QOB11" s="23"/>
      <c r="QOC11" s="23"/>
      <c r="QOD11" s="23"/>
      <c r="QOE11" s="23"/>
      <c r="QOF11" s="23"/>
      <c r="QOG11" s="23"/>
      <c r="QOH11" s="23"/>
      <c r="QOI11" s="23"/>
      <c r="QOJ11" s="23"/>
      <c r="QOK11" s="23"/>
      <c r="QOL11" s="23"/>
      <c r="QOM11" s="23"/>
      <c r="QON11" s="23"/>
      <c r="QOO11" s="23"/>
      <c r="QOP11" s="23"/>
      <c r="QOQ11" s="23"/>
      <c r="QOR11" s="23"/>
      <c r="QOS11" s="23"/>
      <c r="QOT11" s="23"/>
      <c r="QOU11" s="23"/>
      <c r="QOV11" s="23"/>
      <c r="QOW11" s="23"/>
      <c r="QOX11" s="23"/>
      <c r="QOY11" s="23"/>
      <c r="QOZ11" s="23"/>
      <c r="QPA11" s="23"/>
      <c r="QPB11" s="23"/>
      <c r="QPC11" s="23"/>
      <c r="QPD11" s="23"/>
      <c r="QPE11" s="23"/>
      <c r="QPF11" s="23"/>
      <c r="QPG11" s="23"/>
      <c r="QPH11" s="23"/>
      <c r="QPI11" s="23"/>
      <c r="QPJ11" s="23"/>
      <c r="QPK11" s="23"/>
      <c r="QPL11" s="23"/>
      <c r="QPM11" s="23"/>
      <c r="QPN11" s="23"/>
      <c r="QPO11" s="23"/>
      <c r="QPP11" s="23"/>
      <c r="QPQ11" s="23"/>
      <c r="QPR11" s="23"/>
      <c r="QPS11" s="23"/>
      <c r="QPT11" s="23"/>
      <c r="QPU11" s="23"/>
      <c r="QPV11" s="23"/>
      <c r="QPW11" s="23"/>
      <c r="QPX11" s="23"/>
      <c r="QPY11" s="23"/>
      <c r="QPZ11" s="23"/>
      <c r="QQA11" s="23"/>
      <c r="QQB11" s="23"/>
      <c r="QQC11" s="23"/>
      <c r="QQD11" s="23"/>
      <c r="QQE11" s="23"/>
      <c r="QQF11" s="23"/>
      <c r="QQG11" s="23"/>
      <c r="QQH11" s="23"/>
      <c r="QQI11" s="23"/>
      <c r="QQJ11" s="23"/>
      <c r="QQK11" s="23"/>
      <c r="QQL11" s="23"/>
      <c r="QQM11" s="23"/>
      <c r="QQN11" s="23"/>
      <c r="QQO11" s="23"/>
      <c r="QQP11" s="23"/>
      <c r="QQQ11" s="23"/>
      <c r="QQR11" s="23"/>
      <c r="QQS11" s="23"/>
      <c r="QQT11" s="23"/>
      <c r="QQU11" s="23"/>
      <c r="QQV11" s="23"/>
      <c r="QQW11" s="23"/>
      <c r="QQX11" s="23"/>
      <c r="QQY11" s="23"/>
      <c r="QQZ11" s="23"/>
      <c r="QRA11" s="23"/>
      <c r="QRB11" s="23"/>
      <c r="QRC11" s="23"/>
      <c r="QRD11" s="23"/>
      <c r="QRE11" s="23"/>
      <c r="QRF11" s="23"/>
      <c r="QRG11" s="23"/>
      <c r="QRH11" s="23"/>
      <c r="QRI11" s="23"/>
      <c r="QRJ11" s="23"/>
      <c r="QRK11" s="23"/>
      <c r="QRL11" s="23"/>
      <c r="QRM11" s="23"/>
      <c r="QRN11" s="23"/>
      <c r="QRO11" s="23"/>
      <c r="QRP11" s="23"/>
      <c r="QRQ11" s="23"/>
      <c r="QRR11" s="23"/>
      <c r="QRS11" s="23"/>
      <c r="QRT11" s="23"/>
      <c r="QRU11" s="23"/>
      <c r="QRV11" s="23"/>
      <c r="QRW11" s="23"/>
      <c r="QRX11" s="23"/>
      <c r="QRY11" s="23"/>
      <c r="QRZ11" s="23"/>
      <c r="QSA11" s="23"/>
      <c r="QSB11" s="23"/>
      <c r="QSC11" s="23"/>
      <c r="QSD11" s="23"/>
      <c r="QSE11" s="23"/>
      <c r="QSF11" s="23"/>
      <c r="QSG11" s="23"/>
      <c r="QSH11" s="23"/>
      <c r="QSI11" s="23"/>
      <c r="QSJ11" s="23"/>
      <c r="QSK11" s="23"/>
      <c r="QSL11" s="23"/>
      <c r="QSM11" s="23"/>
      <c r="QSN11" s="23"/>
      <c r="QSO11" s="23"/>
      <c r="QSP11" s="23"/>
      <c r="QSQ11" s="23"/>
      <c r="QSR11" s="23"/>
      <c r="QSS11" s="23"/>
      <c r="QST11" s="23"/>
      <c r="QSU11" s="23"/>
      <c r="QSV11" s="23"/>
      <c r="QSW11" s="23"/>
      <c r="QSX11" s="23"/>
      <c r="QSY11" s="23"/>
      <c r="QSZ11" s="23"/>
      <c r="QTA11" s="23"/>
      <c r="QTB11" s="23"/>
      <c r="QTC11" s="23"/>
      <c r="QTD11" s="23"/>
      <c r="QTE11" s="23"/>
      <c r="QTF11" s="23"/>
      <c r="QTG11" s="23"/>
      <c r="QTH11" s="23"/>
      <c r="QTI11" s="23"/>
      <c r="QTJ11" s="23"/>
      <c r="QTK11" s="23"/>
      <c r="QTL11" s="23"/>
      <c r="QTM11" s="23"/>
      <c r="QTN11" s="23"/>
      <c r="QTO11" s="23"/>
      <c r="QTP11" s="23"/>
      <c r="QTQ11" s="23"/>
      <c r="QTR11" s="23"/>
      <c r="QTS11" s="23"/>
      <c r="QTT11" s="23"/>
      <c r="QTU11" s="23"/>
      <c r="QTV11" s="23"/>
      <c r="QTW11" s="23"/>
      <c r="QTX11" s="23"/>
      <c r="QTY11" s="23"/>
      <c r="QTZ11" s="23"/>
      <c r="QUA11" s="23"/>
      <c r="QUB11" s="23"/>
      <c r="QUC11" s="23"/>
      <c r="QUD11" s="23"/>
      <c r="QUE11" s="23"/>
      <c r="QUF11" s="23"/>
      <c r="QUG11" s="23"/>
      <c r="QUH11" s="23"/>
      <c r="QUI11" s="23"/>
      <c r="QUJ11" s="23"/>
      <c r="QUK11" s="23"/>
      <c r="QUL11" s="23"/>
      <c r="QUM11" s="23"/>
      <c r="QUN11" s="23"/>
      <c r="QUO11" s="23"/>
      <c r="QUP11" s="23"/>
      <c r="QUQ11" s="23"/>
      <c r="QUR11" s="23"/>
      <c r="QUS11" s="23"/>
      <c r="QUT11" s="23"/>
      <c r="QUU11" s="23"/>
      <c r="QUV11" s="23"/>
      <c r="QUW11" s="23"/>
      <c r="QUX11" s="23"/>
      <c r="QUY11" s="23"/>
      <c r="QUZ11" s="23"/>
      <c r="QVA11" s="23"/>
      <c r="QVB11" s="23"/>
      <c r="QVC11" s="23"/>
      <c r="QVD11" s="23"/>
      <c r="QVE11" s="23"/>
      <c r="QVF11" s="23"/>
      <c r="QVG11" s="23"/>
      <c r="QVH11" s="23"/>
      <c r="QVI11" s="23"/>
      <c r="QVJ11" s="23"/>
      <c r="QVK11" s="23"/>
      <c r="QVL11" s="23"/>
      <c r="QVM11" s="23"/>
      <c r="QVN11" s="23"/>
      <c r="QVO11" s="23"/>
      <c r="QVP11" s="23"/>
      <c r="QVQ11" s="23"/>
      <c r="QVR11" s="23"/>
      <c r="QVS11" s="23"/>
      <c r="QVT11" s="23"/>
      <c r="QVU11" s="23"/>
      <c r="QVV11" s="23"/>
      <c r="QVW11" s="23"/>
      <c r="QVX11" s="23"/>
      <c r="QVY11" s="23"/>
      <c r="QVZ11" s="23"/>
      <c r="QWA11" s="23"/>
      <c r="QWB11" s="23"/>
      <c r="QWC11" s="23"/>
      <c r="QWD11" s="23"/>
      <c r="QWE11" s="23"/>
      <c r="QWF11" s="23"/>
      <c r="QWG11" s="23"/>
      <c r="QWH11" s="23"/>
      <c r="QWI11" s="23"/>
      <c r="QWJ11" s="23"/>
      <c r="QWK11" s="23"/>
      <c r="QWL11" s="23"/>
      <c r="QWM11" s="23"/>
      <c r="QWN11" s="23"/>
      <c r="QWO11" s="23"/>
      <c r="QWP11" s="23"/>
      <c r="QWQ11" s="23"/>
      <c r="QWR11" s="23"/>
      <c r="QWS11" s="23"/>
      <c r="QWT11" s="23"/>
      <c r="QWU11" s="23"/>
      <c r="QWV11" s="23"/>
      <c r="QWW11" s="23"/>
      <c r="QWX11" s="23"/>
      <c r="QWY11" s="23"/>
      <c r="QWZ11" s="23"/>
      <c r="QXA11" s="23"/>
      <c r="QXB11" s="23"/>
      <c r="QXC11" s="23"/>
      <c r="QXD11" s="23"/>
      <c r="QXE11" s="23"/>
      <c r="QXF11" s="23"/>
      <c r="QXG11" s="23"/>
      <c r="QXH11" s="23"/>
      <c r="QXI11" s="23"/>
      <c r="QXJ11" s="23"/>
      <c r="QXK11" s="23"/>
      <c r="QXL11" s="23"/>
      <c r="QXM11" s="23"/>
      <c r="QXN11" s="23"/>
      <c r="QXO11" s="23"/>
      <c r="QXP11" s="23"/>
      <c r="QXQ11" s="23"/>
      <c r="QXR11" s="23"/>
      <c r="QXS11" s="23"/>
      <c r="QXT11" s="23"/>
      <c r="QXU11" s="23"/>
      <c r="QXV11" s="23"/>
      <c r="QXW11" s="23"/>
      <c r="QXX11" s="23"/>
      <c r="QXY11" s="23"/>
      <c r="QXZ11" s="23"/>
      <c r="QYA11" s="23"/>
      <c r="QYB11" s="23"/>
      <c r="QYC11" s="23"/>
      <c r="QYD11" s="23"/>
      <c r="QYE11" s="23"/>
      <c r="QYF11" s="23"/>
      <c r="QYG11" s="23"/>
      <c r="QYH11" s="23"/>
      <c r="QYI11" s="23"/>
      <c r="QYJ11" s="23"/>
      <c r="QYK11" s="23"/>
      <c r="QYL11" s="23"/>
      <c r="QYM11" s="23"/>
      <c r="QYN11" s="23"/>
      <c r="QYO11" s="23"/>
      <c r="QYP11" s="23"/>
      <c r="QYQ11" s="23"/>
      <c r="QYR11" s="23"/>
      <c r="QYS11" s="23"/>
      <c r="QYT11" s="23"/>
      <c r="QYU11" s="23"/>
      <c r="QYV11" s="23"/>
      <c r="QYW11" s="23"/>
      <c r="QYX11" s="23"/>
      <c r="QYY11" s="23"/>
      <c r="QYZ11" s="23"/>
      <c r="QZA11" s="23"/>
      <c r="QZB11" s="23"/>
      <c r="QZC11" s="23"/>
      <c r="QZD11" s="23"/>
      <c r="QZE11" s="23"/>
      <c r="QZF11" s="23"/>
      <c r="QZG11" s="23"/>
      <c r="QZH11" s="23"/>
      <c r="QZI11" s="23"/>
      <c r="QZJ11" s="23"/>
      <c r="QZK11" s="23"/>
      <c r="QZL11" s="23"/>
      <c r="QZM11" s="23"/>
      <c r="QZN11" s="23"/>
      <c r="QZO11" s="23"/>
      <c r="QZP11" s="23"/>
      <c r="QZQ11" s="23"/>
      <c r="QZR11" s="23"/>
      <c r="QZS11" s="23"/>
      <c r="QZT11" s="23"/>
      <c r="QZU11" s="23"/>
      <c r="QZV11" s="23"/>
      <c r="QZW11" s="23"/>
      <c r="QZX11" s="23"/>
      <c r="QZY11" s="23"/>
      <c r="QZZ11" s="23"/>
      <c r="RAA11" s="23"/>
      <c r="RAB11" s="23"/>
      <c r="RAC11" s="23"/>
      <c r="RAD11" s="23"/>
      <c r="RAE11" s="23"/>
      <c r="RAF11" s="23"/>
      <c r="RAG11" s="23"/>
      <c r="RAH11" s="23"/>
      <c r="RAI11" s="23"/>
      <c r="RAJ11" s="23"/>
      <c r="RAK11" s="23"/>
      <c r="RAL11" s="23"/>
      <c r="RAM11" s="23"/>
      <c r="RAN11" s="23"/>
      <c r="RAO11" s="23"/>
      <c r="RAP11" s="23"/>
      <c r="RAQ11" s="23"/>
      <c r="RAR11" s="23"/>
      <c r="RAS11" s="23"/>
      <c r="RAT11" s="23"/>
      <c r="RAU11" s="23"/>
      <c r="RAV11" s="23"/>
      <c r="RAW11" s="23"/>
      <c r="RAX11" s="23"/>
      <c r="RAY11" s="23"/>
      <c r="RAZ11" s="23"/>
      <c r="RBA11" s="23"/>
      <c r="RBB11" s="23"/>
      <c r="RBC11" s="23"/>
      <c r="RBD11" s="23"/>
      <c r="RBE11" s="23"/>
      <c r="RBF11" s="23"/>
      <c r="RBG11" s="23"/>
      <c r="RBH11" s="23"/>
      <c r="RBI11" s="23"/>
      <c r="RBJ11" s="23"/>
      <c r="RBK11" s="23"/>
      <c r="RBL11" s="23"/>
      <c r="RBM11" s="23"/>
      <c r="RBN11" s="23"/>
      <c r="RBO11" s="23"/>
      <c r="RBP11" s="23"/>
      <c r="RBQ11" s="23"/>
      <c r="RBR11" s="23"/>
      <c r="RBS11" s="23"/>
      <c r="RBT11" s="23"/>
      <c r="RBU11" s="23"/>
      <c r="RBV11" s="23"/>
      <c r="RBW11" s="23"/>
      <c r="RBX11" s="23"/>
      <c r="RBY11" s="23"/>
      <c r="RBZ11" s="23"/>
      <c r="RCA11" s="23"/>
      <c r="RCB11" s="23"/>
      <c r="RCC11" s="23"/>
      <c r="RCD11" s="23"/>
      <c r="RCE11" s="23"/>
      <c r="RCF11" s="23"/>
      <c r="RCG11" s="23"/>
      <c r="RCH11" s="23"/>
      <c r="RCI11" s="23"/>
      <c r="RCJ11" s="23"/>
      <c r="RCK11" s="23"/>
      <c r="RCL11" s="23"/>
      <c r="RCM11" s="23"/>
      <c r="RCN11" s="23"/>
      <c r="RCO11" s="23"/>
      <c r="RCP11" s="23"/>
      <c r="RCQ11" s="23"/>
      <c r="RCR11" s="23"/>
      <c r="RCS11" s="23"/>
      <c r="RCT11" s="23"/>
      <c r="RCU11" s="23"/>
      <c r="RCV11" s="23"/>
      <c r="RCW11" s="23"/>
      <c r="RCX11" s="23"/>
      <c r="RCY11" s="23"/>
      <c r="RCZ11" s="23"/>
      <c r="RDA11" s="23"/>
      <c r="RDB11" s="23"/>
      <c r="RDC11" s="23"/>
      <c r="RDD11" s="23"/>
      <c r="RDE11" s="23"/>
      <c r="RDF11" s="23"/>
      <c r="RDG11" s="23"/>
      <c r="RDH11" s="23"/>
      <c r="RDI11" s="23"/>
      <c r="RDJ11" s="23"/>
      <c r="RDK11" s="23"/>
      <c r="RDL11" s="23"/>
      <c r="RDM11" s="23"/>
      <c r="RDN11" s="23"/>
      <c r="RDO11" s="23"/>
      <c r="RDP11" s="23"/>
      <c r="RDQ11" s="23"/>
      <c r="RDR11" s="23"/>
      <c r="RDS11" s="23"/>
      <c r="RDT11" s="23"/>
      <c r="RDU11" s="23"/>
      <c r="RDV11" s="23"/>
      <c r="RDW11" s="23"/>
      <c r="RDX11" s="23"/>
      <c r="RDY11" s="23"/>
      <c r="RDZ11" s="23"/>
      <c r="REA11" s="23"/>
      <c r="REB11" s="23"/>
      <c r="REC11" s="23"/>
      <c r="RED11" s="23"/>
      <c r="REE11" s="23"/>
      <c r="REF11" s="23"/>
      <c r="REG11" s="23"/>
      <c r="REH11" s="23"/>
      <c r="REI11" s="23"/>
      <c r="REJ11" s="23"/>
      <c r="REK11" s="23"/>
      <c r="REL11" s="23"/>
      <c r="REM11" s="23"/>
      <c r="REN11" s="23"/>
      <c r="REO11" s="23"/>
      <c r="REP11" s="23"/>
      <c r="REQ11" s="23"/>
      <c r="RER11" s="23"/>
      <c r="RES11" s="23"/>
      <c r="RET11" s="23"/>
      <c r="REU11" s="23"/>
      <c r="REV11" s="23"/>
      <c r="REW11" s="23"/>
      <c r="REX11" s="23"/>
      <c r="REY11" s="23"/>
      <c r="REZ11" s="23"/>
      <c r="RFA11" s="23"/>
      <c r="RFB11" s="23"/>
      <c r="RFC11" s="23"/>
      <c r="RFD11" s="23"/>
      <c r="RFE11" s="23"/>
      <c r="RFF11" s="23"/>
      <c r="RFG11" s="23"/>
      <c r="RFH11" s="23"/>
      <c r="RFI11" s="23"/>
      <c r="RFJ11" s="23"/>
      <c r="RFK11" s="23"/>
      <c r="RFL11" s="23"/>
      <c r="RFM11" s="23"/>
      <c r="RFN11" s="23"/>
      <c r="RFO11" s="23"/>
      <c r="RFP11" s="23"/>
      <c r="RFQ11" s="23"/>
      <c r="RFR11" s="23"/>
      <c r="RFS11" s="23"/>
      <c r="RFT11" s="23"/>
      <c r="RFU11" s="23"/>
      <c r="RFV11" s="23"/>
      <c r="RFW11" s="23"/>
      <c r="RFX11" s="23"/>
      <c r="RFY11" s="23"/>
      <c r="RFZ11" s="23"/>
      <c r="RGA11" s="23"/>
      <c r="RGB11" s="23"/>
      <c r="RGC11" s="23"/>
      <c r="RGD11" s="23"/>
      <c r="RGE11" s="23"/>
      <c r="RGF11" s="23"/>
      <c r="RGG11" s="23"/>
      <c r="RGH11" s="23"/>
      <c r="RGI11" s="23"/>
      <c r="RGJ11" s="23"/>
      <c r="RGK11" s="23"/>
      <c r="RGL11" s="23"/>
      <c r="RGM11" s="23"/>
      <c r="RGN11" s="23"/>
      <c r="RGO11" s="23"/>
      <c r="RGP11" s="23"/>
      <c r="RGQ11" s="23"/>
      <c r="RGR11" s="23"/>
      <c r="RGS11" s="23"/>
      <c r="RGT11" s="23"/>
      <c r="RGU11" s="23"/>
      <c r="RGV11" s="23"/>
      <c r="RGW11" s="23"/>
      <c r="RGX11" s="23"/>
      <c r="RGY11" s="23"/>
      <c r="RGZ11" s="23"/>
      <c r="RHA11" s="23"/>
      <c r="RHB11" s="23"/>
      <c r="RHC11" s="23"/>
      <c r="RHD11" s="23"/>
      <c r="RHE11" s="23"/>
      <c r="RHF11" s="23"/>
      <c r="RHG11" s="23"/>
      <c r="RHH11" s="23"/>
      <c r="RHI11" s="23"/>
      <c r="RHJ11" s="23"/>
      <c r="RHK11" s="23"/>
      <c r="RHL11" s="23"/>
      <c r="RHM11" s="23"/>
      <c r="RHN11" s="23"/>
      <c r="RHO11" s="23"/>
      <c r="RHP11" s="23"/>
      <c r="RHQ11" s="23"/>
      <c r="RHR11" s="23"/>
      <c r="RHS11" s="23"/>
      <c r="RHT11" s="23"/>
      <c r="RHU11" s="23"/>
      <c r="RHV11" s="23"/>
      <c r="RHW11" s="23"/>
      <c r="RHX11" s="23"/>
      <c r="RHY11" s="23"/>
      <c r="RHZ11" s="23"/>
      <c r="RIA11" s="23"/>
      <c r="RIB11" s="23"/>
      <c r="RIC11" s="23"/>
      <c r="RID11" s="23"/>
      <c r="RIE11" s="23"/>
      <c r="RIF11" s="23"/>
      <c r="RIG11" s="23"/>
      <c r="RIH11" s="23"/>
      <c r="RII11" s="23"/>
      <c r="RIJ11" s="23"/>
      <c r="RIK11" s="23"/>
      <c r="RIL11" s="23"/>
      <c r="RIM11" s="23"/>
      <c r="RIN11" s="23"/>
      <c r="RIO11" s="23"/>
      <c r="RIP11" s="23"/>
      <c r="RIQ11" s="23"/>
      <c r="RIR11" s="23"/>
      <c r="RIS11" s="23"/>
      <c r="RIT11" s="23"/>
      <c r="RIU11" s="23"/>
      <c r="RIV11" s="23"/>
      <c r="RIW11" s="23"/>
      <c r="RIX11" s="23"/>
      <c r="RIY11" s="23"/>
      <c r="RIZ11" s="23"/>
      <c r="RJA11" s="23"/>
      <c r="RJB11" s="23"/>
      <c r="RJC11" s="23"/>
      <c r="RJD11" s="23"/>
      <c r="RJE11" s="23"/>
      <c r="RJF11" s="23"/>
      <c r="RJG11" s="23"/>
      <c r="RJH11" s="23"/>
      <c r="RJI11" s="23"/>
      <c r="RJJ11" s="23"/>
      <c r="RJK11" s="23"/>
      <c r="RJL11" s="23"/>
      <c r="RJM11" s="23"/>
      <c r="RJN11" s="23"/>
      <c r="RJO11" s="23"/>
      <c r="RJP11" s="23"/>
      <c r="RJQ11" s="23"/>
      <c r="RJR11" s="23"/>
      <c r="RJS11" s="23"/>
      <c r="RJT11" s="23"/>
      <c r="RJU11" s="23"/>
      <c r="RJV11" s="23"/>
      <c r="RJW11" s="23"/>
      <c r="RJX11" s="23"/>
      <c r="RJY11" s="23"/>
      <c r="RJZ11" s="23"/>
      <c r="RKA11" s="23"/>
      <c r="RKB11" s="23"/>
      <c r="RKC11" s="23"/>
      <c r="RKD11" s="23"/>
      <c r="RKE11" s="23"/>
      <c r="RKF11" s="23"/>
      <c r="RKG11" s="23"/>
      <c r="RKH11" s="23"/>
      <c r="RKI11" s="23"/>
      <c r="RKJ11" s="23"/>
      <c r="RKK11" s="23"/>
      <c r="RKL11" s="23"/>
      <c r="RKM11" s="23"/>
      <c r="RKN11" s="23"/>
      <c r="RKO11" s="23"/>
      <c r="RKP11" s="23"/>
      <c r="RKQ11" s="23"/>
      <c r="RKR11" s="23"/>
      <c r="RKS11" s="23"/>
      <c r="RKT11" s="23"/>
      <c r="RKU11" s="23"/>
      <c r="RKV11" s="23"/>
      <c r="RKW11" s="23"/>
      <c r="RKX11" s="23"/>
      <c r="RKY11" s="23"/>
      <c r="RKZ11" s="23"/>
      <c r="RLA11" s="23"/>
      <c r="RLB11" s="23"/>
      <c r="RLC11" s="23"/>
      <c r="RLD11" s="23"/>
      <c r="RLE11" s="23"/>
      <c r="RLF11" s="23"/>
      <c r="RLG11" s="23"/>
      <c r="RLH11" s="23"/>
      <c r="RLI11" s="23"/>
      <c r="RLJ11" s="23"/>
      <c r="RLK11" s="23"/>
      <c r="RLL11" s="23"/>
      <c r="RLM11" s="23"/>
      <c r="RLN11" s="23"/>
      <c r="RLO11" s="23"/>
      <c r="RLP11" s="23"/>
      <c r="RLQ11" s="23"/>
      <c r="RLR11" s="23"/>
      <c r="RLS11" s="23"/>
      <c r="RLT11" s="23"/>
      <c r="RLU11" s="23"/>
      <c r="RLV11" s="23"/>
      <c r="RLW11" s="23"/>
      <c r="RLX11" s="23"/>
      <c r="RLY11" s="23"/>
      <c r="RLZ11" s="23"/>
      <c r="RMA11" s="23"/>
      <c r="RMB11" s="23"/>
      <c r="RMC11" s="23"/>
      <c r="RMD11" s="23"/>
      <c r="RME11" s="23"/>
      <c r="RMF11" s="23"/>
      <c r="RMG11" s="23"/>
      <c r="RMH11" s="23"/>
      <c r="RMI11" s="23"/>
      <c r="RMJ11" s="23"/>
      <c r="RMK11" s="23"/>
      <c r="RML11" s="23"/>
      <c r="RMM11" s="23"/>
      <c r="RMN11" s="23"/>
      <c r="RMO11" s="23"/>
      <c r="RMP11" s="23"/>
      <c r="RMQ11" s="23"/>
      <c r="RMR11" s="23"/>
      <c r="RMS11" s="23"/>
      <c r="RMT11" s="23"/>
      <c r="RMU11" s="23"/>
      <c r="RMV11" s="23"/>
      <c r="RMW11" s="23"/>
      <c r="RMX11" s="23"/>
      <c r="RMY11" s="23"/>
      <c r="RMZ11" s="23"/>
      <c r="RNA11" s="23"/>
      <c r="RNB11" s="23"/>
      <c r="RNC11" s="23"/>
      <c r="RND11" s="23"/>
      <c r="RNE11" s="23"/>
      <c r="RNF11" s="23"/>
      <c r="RNG11" s="23"/>
      <c r="RNH11" s="23"/>
      <c r="RNI11" s="23"/>
      <c r="RNJ11" s="23"/>
      <c r="RNK11" s="23"/>
      <c r="RNL11" s="23"/>
      <c r="RNM11" s="23"/>
      <c r="RNN11" s="23"/>
      <c r="RNO11" s="23"/>
      <c r="RNP11" s="23"/>
      <c r="RNQ11" s="23"/>
      <c r="RNR11" s="23"/>
      <c r="RNS11" s="23"/>
      <c r="RNT11" s="23"/>
      <c r="RNU11" s="23"/>
      <c r="RNV11" s="23"/>
      <c r="RNW11" s="23"/>
      <c r="RNX11" s="23"/>
      <c r="RNY11" s="23"/>
      <c r="RNZ11" s="23"/>
      <c r="ROA11" s="23"/>
      <c r="ROB11" s="23"/>
      <c r="ROC11" s="23"/>
      <c r="ROD11" s="23"/>
      <c r="ROE11" s="23"/>
      <c r="ROF11" s="23"/>
      <c r="ROG11" s="23"/>
      <c r="ROH11" s="23"/>
      <c r="ROI11" s="23"/>
      <c r="ROJ11" s="23"/>
      <c r="ROK11" s="23"/>
      <c r="ROL11" s="23"/>
      <c r="ROM11" s="23"/>
      <c r="RON11" s="23"/>
      <c r="ROO11" s="23"/>
      <c r="ROP11" s="23"/>
      <c r="ROQ11" s="23"/>
      <c r="ROR11" s="23"/>
      <c r="ROS11" s="23"/>
      <c r="ROT11" s="23"/>
      <c r="ROU11" s="23"/>
      <c r="ROV11" s="23"/>
      <c r="ROW11" s="23"/>
      <c r="ROX11" s="23"/>
      <c r="ROY11" s="23"/>
      <c r="ROZ11" s="23"/>
      <c r="RPA11" s="23"/>
      <c r="RPB11" s="23"/>
      <c r="RPC11" s="23"/>
      <c r="RPD11" s="23"/>
      <c r="RPE11" s="23"/>
      <c r="RPF11" s="23"/>
      <c r="RPG11" s="23"/>
      <c r="RPH11" s="23"/>
      <c r="RPI11" s="23"/>
      <c r="RPJ11" s="23"/>
      <c r="RPK11" s="23"/>
      <c r="RPL11" s="23"/>
      <c r="RPM11" s="23"/>
      <c r="RPN11" s="23"/>
      <c r="RPO11" s="23"/>
      <c r="RPP11" s="23"/>
      <c r="RPQ11" s="23"/>
      <c r="RPR11" s="23"/>
      <c r="RPS11" s="23"/>
      <c r="RPT11" s="23"/>
      <c r="RPU11" s="23"/>
      <c r="RPV11" s="23"/>
      <c r="RPW11" s="23"/>
      <c r="RPX11" s="23"/>
      <c r="RPY11" s="23"/>
      <c r="RPZ11" s="23"/>
      <c r="RQA11" s="23"/>
      <c r="RQB11" s="23"/>
      <c r="RQC11" s="23"/>
      <c r="RQD11" s="23"/>
      <c r="RQE11" s="23"/>
      <c r="RQF11" s="23"/>
      <c r="RQG11" s="23"/>
      <c r="RQH11" s="23"/>
      <c r="RQI11" s="23"/>
      <c r="RQJ11" s="23"/>
      <c r="RQK11" s="23"/>
      <c r="RQL11" s="23"/>
      <c r="RQM11" s="23"/>
      <c r="RQN11" s="23"/>
      <c r="RQO11" s="23"/>
      <c r="RQP11" s="23"/>
      <c r="RQQ11" s="23"/>
      <c r="RQR11" s="23"/>
      <c r="RQS11" s="23"/>
      <c r="RQT11" s="23"/>
      <c r="RQU11" s="23"/>
      <c r="RQV11" s="23"/>
      <c r="RQW11" s="23"/>
      <c r="RQX11" s="23"/>
      <c r="RQY11" s="23"/>
      <c r="RQZ11" s="23"/>
      <c r="RRA11" s="23"/>
      <c r="RRB11" s="23"/>
      <c r="RRC11" s="23"/>
      <c r="RRD11" s="23"/>
      <c r="RRE11" s="23"/>
      <c r="RRF11" s="23"/>
      <c r="RRG11" s="23"/>
      <c r="RRH11" s="23"/>
      <c r="RRI11" s="23"/>
      <c r="RRJ11" s="23"/>
      <c r="RRK11" s="23"/>
      <c r="RRL11" s="23"/>
      <c r="RRM11" s="23"/>
      <c r="RRN11" s="23"/>
      <c r="RRO11" s="23"/>
      <c r="RRP11" s="23"/>
      <c r="RRQ11" s="23"/>
      <c r="RRR11" s="23"/>
      <c r="RRS11" s="23"/>
      <c r="RRT11" s="23"/>
      <c r="RRU11" s="23"/>
      <c r="RRV11" s="23"/>
      <c r="RRW11" s="23"/>
      <c r="RRX11" s="23"/>
      <c r="RRY11" s="23"/>
      <c r="RRZ11" s="23"/>
      <c r="RSA11" s="23"/>
      <c r="RSB11" s="23"/>
      <c r="RSC11" s="23"/>
      <c r="RSD11" s="23"/>
      <c r="RSE11" s="23"/>
      <c r="RSF11" s="23"/>
      <c r="RSG11" s="23"/>
      <c r="RSH11" s="23"/>
      <c r="RSI11" s="23"/>
      <c r="RSJ11" s="23"/>
      <c r="RSK11" s="23"/>
      <c r="RSL11" s="23"/>
      <c r="RSM11" s="23"/>
      <c r="RSN11" s="23"/>
      <c r="RSO11" s="23"/>
      <c r="RSP11" s="23"/>
      <c r="RSQ11" s="23"/>
      <c r="RSR11" s="23"/>
      <c r="RSS11" s="23"/>
      <c r="RST11" s="23"/>
      <c r="RSU11" s="23"/>
      <c r="RSV11" s="23"/>
      <c r="RSW11" s="23"/>
      <c r="RSX11" s="23"/>
      <c r="RSY11" s="23"/>
      <c r="RSZ11" s="23"/>
      <c r="RTA11" s="23"/>
      <c r="RTB11" s="23"/>
      <c r="RTC11" s="23"/>
      <c r="RTD11" s="23"/>
      <c r="RTE11" s="23"/>
      <c r="RTF11" s="23"/>
      <c r="RTG11" s="23"/>
      <c r="RTH11" s="23"/>
      <c r="RTI11" s="23"/>
      <c r="RTJ11" s="23"/>
      <c r="RTK11" s="23"/>
      <c r="RTL11" s="23"/>
      <c r="RTM11" s="23"/>
      <c r="RTN11" s="23"/>
      <c r="RTO11" s="23"/>
      <c r="RTP11" s="23"/>
      <c r="RTQ11" s="23"/>
      <c r="RTR11" s="23"/>
      <c r="RTS11" s="23"/>
      <c r="RTT11" s="23"/>
      <c r="RTU11" s="23"/>
      <c r="RTV11" s="23"/>
      <c r="RTW11" s="23"/>
      <c r="RTX11" s="23"/>
      <c r="RTY11" s="23"/>
      <c r="RTZ11" s="23"/>
      <c r="RUA11" s="23"/>
      <c r="RUB11" s="23"/>
      <c r="RUC11" s="23"/>
      <c r="RUD11" s="23"/>
      <c r="RUE11" s="23"/>
      <c r="RUF11" s="23"/>
      <c r="RUG11" s="23"/>
      <c r="RUH11" s="23"/>
      <c r="RUI11" s="23"/>
      <c r="RUJ11" s="23"/>
      <c r="RUK11" s="23"/>
      <c r="RUL11" s="23"/>
      <c r="RUM11" s="23"/>
      <c r="RUN11" s="23"/>
      <c r="RUO11" s="23"/>
      <c r="RUP11" s="23"/>
      <c r="RUQ11" s="23"/>
      <c r="RUR11" s="23"/>
      <c r="RUS11" s="23"/>
      <c r="RUT11" s="23"/>
      <c r="RUU11" s="23"/>
      <c r="RUV11" s="23"/>
      <c r="RUW11" s="23"/>
      <c r="RUX11" s="23"/>
      <c r="RUY11" s="23"/>
      <c r="RUZ11" s="23"/>
      <c r="RVA11" s="23"/>
      <c r="RVB11" s="23"/>
      <c r="RVC11" s="23"/>
      <c r="RVD11" s="23"/>
      <c r="RVE11" s="23"/>
      <c r="RVF11" s="23"/>
      <c r="RVG11" s="23"/>
      <c r="RVH11" s="23"/>
      <c r="RVI11" s="23"/>
      <c r="RVJ11" s="23"/>
      <c r="RVK11" s="23"/>
      <c r="RVL11" s="23"/>
      <c r="RVM11" s="23"/>
      <c r="RVN11" s="23"/>
      <c r="RVO11" s="23"/>
      <c r="RVP11" s="23"/>
      <c r="RVQ11" s="23"/>
      <c r="RVR11" s="23"/>
      <c r="RVS11" s="23"/>
      <c r="RVT11" s="23"/>
      <c r="RVU11" s="23"/>
      <c r="RVV11" s="23"/>
      <c r="RVW11" s="23"/>
      <c r="RVX11" s="23"/>
      <c r="RVY11" s="23"/>
      <c r="RVZ11" s="23"/>
      <c r="RWA11" s="23"/>
      <c r="RWB11" s="23"/>
      <c r="RWC11" s="23"/>
      <c r="RWD11" s="23"/>
      <c r="RWE11" s="23"/>
      <c r="RWF11" s="23"/>
      <c r="RWG11" s="23"/>
      <c r="RWH11" s="23"/>
      <c r="RWI11" s="23"/>
      <c r="RWJ11" s="23"/>
      <c r="RWK11" s="23"/>
      <c r="RWL11" s="23"/>
      <c r="RWM11" s="23"/>
      <c r="RWN11" s="23"/>
      <c r="RWO11" s="23"/>
      <c r="RWP11" s="23"/>
      <c r="RWQ11" s="23"/>
      <c r="RWR11" s="23"/>
      <c r="RWS11" s="23"/>
      <c r="RWT11" s="23"/>
      <c r="RWU11" s="23"/>
      <c r="RWV11" s="23"/>
      <c r="RWW11" s="23"/>
      <c r="RWX11" s="23"/>
      <c r="RWY11" s="23"/>
      <c r="RWZ11" s="23"/>
      <c r="RXA11" s="23"/>
      <c r="RXB11" s="23"/>
      <c r="RXC11" s="23"/>
      <c r="RXD11" s="23"/>
      <c r="RXE11" s="23"/>
      <c r="RXF11" s="23"/>
      <c r="RXG11" s="23"/>
      <c r="RXH11" s="23"/>
      <c r="RXI11" s="23"/>
      <c r="RXJ11" s="23"/>
      <c r="RXK11" s="23"/>
      <c r="RXL11" s="23"/>
      <c r="RXM11" s="23"/>
      <c r="RXN11" s="23"/>
      <c r="RXO11" s="23"/>
      <c r="RXP11" s="23"/>
      <c r="RXQ11" s="23"/>
      <c r="RXR11" s="23"/>
      <c r="RXS11" s="23"/>
      <c r="RXT11" s="23"/>
      <c r="RXU11" s="23"/>
      <c r="RXV11" s="23"/>
      <c r="RXW11" s="23"/>
      <c r="RXX11" s="23"/>
      <c r="RXY11" s="23"/>
      <c r="RXZ11" s="23"/>
      <c r="RYA11" s="23"/>
      <c r="RYB11" s="23"/>
      <c r="RYC11" s="23"/>
      <c r="RYD11" s="23"/>
      <c r="RYE11" s="23"/>
      <c r="RYF11" s="23"/>
      <c r="RYG11" s="23"/>
      <c r="RYH11" s="23"/>
      <c r="RYI11" s="23"/>
      <c r="RYJ11" s="23"/>
      <c r="RYK11" s="23"/>
      <c r="RYL11" s="23"/>
      <c r="RYM11" s="23"/>
      <c r="RYN11" s="23"/>
      <c r="RYO11" s="23"/>
      <c r="RYP11" s="23"/>
      <c r="RYQ11" s="23"/>
      <c r="RYR11" s="23"/>
      <c r="RYS11" s="23"/>
      <c r="RYT11" s="23"/>
      <c r="RYU11" s="23"/>
      <c r="RYV11" s="23"/>
      <c r="RYW11" s="23"/>
      <c r="RYX11" s="23"/>
      <c r="RYY11" s="23"/>
      <c r="RYZ11" s="23"/>
      <c r="RZA11" s="23"/>
      <c r="RZB11" s="23"/>
      <c r="RZC11" s="23"/>
      <c r="RZD11" s="23"/>
      <c r="RZE11" s="23"/>
      <c r="RZF11" s="23"/>
      <c r="RZG11" s="23"/>
      <c r="RZH11" s="23"/>
      <c r="RZI11" s="23"/>
      <c r="RZJ11" s="23"/>
      <c r="RZK11" s="23"/>
      <c r="RZL11" s="23"/>
      <c r="RZM11" s="23"/>
      <c r="RZN11" s="23"/>
      <c r="RZO11" s="23"/>
      <c r="RZP11" s="23"/>
      <c r="RZQ11" s="23"/>
      <c r="RZR11" s="23"/>
      <c r="RZS11" s="23"/>
      <c r="RZT11" s="23"/>
      <c r="RZU11" s="23"/>
      <c r="RZV11" s="23"/>
      <c r="RZW11" s="23"/>
      <c r="RZX11" s="23"/>
      <c r="RZY11" s="23"/>
      <c r="RZZ11" s="23"/>
      <c r="SAA11" s="23"/>
      <c r="SAB11" s="23"/>
      <c r="SAC11" s="23"/>
      <c r="SAD11" s="23"/>
      <c r="SAE11" s="23"/>
      <c r="SAF11" s="23"/>
      <c r="SAG11" s="23"/>
      <c r="SAH11" s="23"/>
      <c r="SAI11" s="23"/>
      <c r="SAJ11" s="23"/>
      <c r="SAK11" s="23"/>
      <c r="SAL11" s="23"/>
      <c r="SAM11" s="23"/>
      <c r="SAN11" s="23"/>
      <c r="SAO11" s="23"/>
      <c r="SAP11" s="23"/>
      <c r="SAQ11" s="23"/>
      <c r="SAR11" s="23"/>
      <c r="SAS11" s="23"/>
      <c r="SAT11" s="23"/>
      <c r="SAU11" s="23"/>
      <c r="SAV11" s="23"/>
      <c r="SAW11" s="23"/>
      <c r="SAX11" s="23"/>
      <c r="SAY11" s="23"/>
      <c r="SAZ11" s="23"/>
      <c r="SBA11" s="23"/>
      <c r="SBB11" s="23"/>
      <c r="SBC11" s="23"/>
      <c r="SBD11" s="23"/>
      <c r="SBE11" s="23"/>
      <c r="SBF11" s="23"/>
      <c r="SBG11" s="23"/>
      <c r="SBH11" s="23"/>
      <c r="SBI11" s="23"/>
      <c r="SBJ11" s="23"/>
      <c r="SBK11" s="23"/>
      <c r="SBL11" s="23"/>
      <c r="SBM11" s="23"/>
      <c r="SBN11" s="23"/>
      <c r="SBO11" s="23"/>
      <c r="SBP11" s="23"/>
      <c r="SBQ11" s="23"/>
      <c r="SBR11" s="23"/>
      <c r="SBS11" s="23"/>
      <c r="SBT11" s="23"/>
      <c r="SBU11" s="23"/>
      <c r="SBV11" s="23"/>
      <c r="SBW11" s="23"/>
      <c r="SBX11" s="23"/>
      <c r="SBY11" s="23"/>
      <c r="SBZ11" s="23"/>
      <c r="SCA11" s="23"/>
      <c r="SCB11" s="23"/>
      <c r="SCC11" s="23"/>
      <c r="SCD11" s="23"/>
      <c r="SCE11" s="23"/>
      <c r="SCF11" s="23"/>
      <c r="SCG11" s="23"/>
      <c r="SCH11" s="23"/>
      <c r="SCI11" s="23"/>
      <c r="SCJ11" s="23"/>
      <c r="SCK11" s="23"/>
      <c r="SCL11" s="23"/>
      <c r="SCM11" s="23"/>
      <c r="SCN11" s="23"/>
      <c r="SCO11" s="23"/>
      <c r="SCP11" s="23"/>
      <c r="SCQ11" s="23"/>
      <c r="SCR11" s="23"/>
      <c r="SCS11" s="23"/>
      <c r="SCT11" s="23"/>
      <c r="SCU11" s="23"/>
      <c r="SCV11" s="23"/>
      <c r="SCW11" s="23"/>
      <c r="SCX11" s="23"/>
      <c r="SCY11" s="23"/>
      <c r="SCZ11" s="23"/>
      <c r="SDA11" s="23"/>
      <c r="SDB11" s="23"/>
      <c r="SDC11" s="23"/>
      <c r="SDD11" s="23"/>
      <c r="SDE11" s="23"/>
      <c r="SDF11" s="23"/>
      <c r="SDG11" s="23"/>
      <c r="SDH11" s="23"/>
      <c r="SDI11" s="23"/>
      <c r="SDJ11" s="23"/>
      <c r="SDK11" s="23"/>
      <c r="SDL11" s="23"/>
      <c r="SDM11" s="23"/>
      <c r="SDN11" s="23"/>
      <c r="SDO11" s="23"/>
      <c r="SDP11" s="23"/>
      <c r="SDQ11" s="23"/>
      <c r="SDR11" s="23"/>
      <c r="SDS11" s="23"/>
      <c r="SDT11" s="23"/>
      <c r="SDU11" s="23"/>
      <c r="SDV11" s="23"/>
      <c r="SDW11" s="23"/>
      <c r="SDX11" s="23"/>
      <c r="SDY11" s="23"/>
      <c r="SDZ11" s="23"/>
      <c r="SEA11" s="23"/>
      <c r="SEB11" s="23"/>
      <c r="SEC11" s="23"/>
      <c r="SED11" s="23"/>
      <c r="SEE11" s="23"/>
      <c r="SEF11" s="23"/>
      <c r="SEG11" s="23"/>
      <c r="SEH11" s="23"/>
      <c r="SEI11" s="23"/>
      <c r="SEJ11" s="23"/>
      <c r="SEK11" s="23"/>
      <c r="SEL11" s="23"/>
      <c r="SEM11" s="23"/>
      <c r="SEN11" s="23"/>
      <c r="SEO11" s="23"/>
      <c r="SEP11" s="23"/>
      <c r="SEQ11" s="23"/>
      <c r="SER11" s="23"/>
      <c r="SES11" s="23"/>
      <c r="SET11" s="23"/>
      <c r="SEU11" s="23"/>
      <c r="SEV11" s="23"/>
      <c r="SEW11" s="23"/>
      <c r="SEX11" s="23"/>
      <c r="SEY11" s="23"/>
      <c r="SEZ11" s="23"/>
      <c r="SFA11" s="23"/>
      <c r="SFB11" s="23"/>
      <c r="SFC11" s="23"/>
      <c r="SFD11" s="23"/>
      <c r="SFE11" s="23"/>
      <c r="SFF11" s="23"/>
      <c r="SFG11" s="23"/>
      <c r="SFH11" s="23"/>
      <c r="SFI11" s="23"/>
      <c r="SFJ11" s="23"/>
      <c r="SFK11" s="23"/>
      <c r="SFL11" s="23"/>
      <c r="SFM11" s="23"/>
      <c r="SFN11" s="23"/>
      <c r="SFO11" s="23"/>
      <c r="SFP11" s="23"/>
      <c r="SFQ11" s="23"/>
      <c r="SFR11" s="23"/>
      <c r="SFS11" s="23"/>
      <c r="SFT11" s="23"/>
      <c r="SFU11" s="23"/>
      <c r="SFV11" s="23"/>
      <c r="SFW11" s="23"/>
      <c r="SFX11" s="23"/>
      <c r="SFY11" s="23"/>
      <c r="SFZ11" s="23"/>
      <c r="SGA11" s="23"/>
      <c r="SGB11" s="23"/>
      <c r="SGC11" s="23"/>
      <c r="SGD11" s="23"/>
      <c r="SGE11" s="23"/>
      <c r="SGF11" s="23"/>
      <c r="SGG11" s="23"/>
      <c r="SGH11" s="23"/>
      <c r="SGI11" s="23"/>
      <c r="SGJ11" s="23"/>
      <c r="SGK11" s="23"/>
      <c r="SGL11" s="23"/>
      <c r="SGM11" s="23"/>
      <c r="SGN11" s="23"/>
      <c r="SGO11" s="23"/>
      <c r="SGP11" s="23"/>
      <c r="SGQ11" s="23"/>
      <c r="SGR11" s="23"/>
      <c r="SGS11" s="23"/>
      <c r="SGT11" s="23"/>
      <c r="SGU11" s="23"/>
      <c r="SGV11" s="23"/>
      <c r="SGW11" s="23"/>
      <c r="SGX11" s="23"/>
      <c r="SGY11" s="23"/>
      <c r="SGZ11" s="23"/>
      <c r="SHA11" s="23"/>
      <c r="SHB11" s="23"/>
      <c r="SHC11" s="23"/>
      <c r="SHD11" s="23"/>
      <c r="SHE11" s="23"/>
      <c r="SHF11" s="23"/>
      <c r="SHG11" s="23"/>
      <c r="SHH11" s="23"/>
      <c r="SHI11" s="23"/>
      <c r="SHJ11" s="23"/>
      <c r="SHK11" s="23"/>
      <c r="SHL11" s="23"/>
      <c r="SHM11" s="23"/>
      <c r="SHN11" s="23"/>
      <c r="SHO11" s="23"/>
      <c r="SHP11" s="23"/>
      <c r="SHQ11" s="23"/>
      <c r="SHR11" s="23"/>
      <c r="SHS11" s="23"/>
      <c r="SHT11" s="23"/>
      <c r="SHU11" s="23"/>
      <c r="SHV11" s="23"/>
      <c r="SHW11" s="23"/>
      <c r="SHX11" s="23"/>
      <c r="SHY11" s="23"/>
      <c r="SHZ11" s="23"/>
      <c r="SIA11" s="23"/>
      <c r="SIB11" s="23"/>
      <c r="SIC11" s="23"/>
      <c r="SID11" s="23"/>
      <c r="SIE11" s="23"/>
      <c r="SIF11" s="23"/>
      <c r="SIG11" s="23"/>
      <c r="SIH11" s="23"/>
      <c r="SII11" s="23"/>
      <c r="SIJ11" s="23"/>
      <c r="SIK11" s="23"/>
      <c r="SIL11" s="23"/>
      <c r="SIM11" s="23"/>
      <c r="SIN11" s="23"/>
      <c r="SIO11" s="23"/>
      <c r="SIP11" s="23"/>
      <c r="SIQ11" s="23"/>
      <c r="SIR11" s="23"/>
      <c r="SIS11" s="23"/>
      <c r="SIT11" s="23"/>
      <c r="SIU11" s="23"/>
      <c r="SIV11" s="23"/>
      <c r="SIW11" s="23"/>
      <c r="SIX11" s="23"/>
      <c r="SIY11" s="23"/>
      <c r="SIZ11" s="23"/>
      <c r="SJA11" s="23"/>
      <c r="SJB11" s="23"/>
      <c r="SJC11" s="23"/>
      <c r="SJD11" s="23"/>
      <c r="SJE11" s="23"/>
      <c r="SJF11" s="23"/>
      <c r="SJG11" s="23"/>
      <c r="SJH11" s="23"/>
      <c r="SJI11" s="23"/>
      <c r="SJJ11" s="23"/>
      <c r="SJK11" s="23"/>
      <c r="SJL11" s="23"/>
      <c r="SJM11" s="23"/>
      <c r="SJN11" s="23"/>
      <c r="SJO11" s="23"/>
      <c r="SJP11" s="23"/>
      <c r="SJQ11" s="23"/>
      <c r="SJR11" s="23"/>
      <c r="SJS11" s="23"/>
      <c r="SJT11" s="23"/>
      <c r="SJU11" s="23"/>
      <c r="SJV11" s="23"/>
      <c r="SJW11" s="23"/>
      <c r="SJX11" s="23"/>
      <c r="SJY11" s="23"/>
      <c r="SJZ11" s="23"/>
      <c r="SKA11" s="23"/>
      <c r="SKB11" s="23"/>
      <c r="SKC11" s="23"/>
      <c r="SKD11" s="23"/>
      <c r="SKE11" s="23"/>
      <c r="SKF11" s="23"/>
      <c r="SKG11" s="23"/>
      <c r="SKH11" s="23"/>
      <c r="SKI11" s="23"/>
      <c r="SKJ11" s="23"/>
      <c r="SKK11" s="23"/>
      <c r="SKL11" s="23"/>
      <c r="SKM11" s="23"/>
      <c r="SKN11" s="23"/>
      <c r="SKO11" s="23"/>
      <c r="SKP11" s="23"/>
      <c r="SKQ11" s="23"/>
      <c r="SKR11" s="23"/>
      <c r="SKS11" s="23"/>
      <c r="SKT11" s="23"/>
      <c r="SKU11" s="23"/>
      <c r="SKV11" s="23"/>
      <c r="SKW11" s="23"/>
      <c r="SKX11" s="23"/>
      <c r="SKY11" s="23"/>
      <c r="SKZ11" s="23"/>
      <c r="SLA11" s="23"/>
      <c r="SLB11" s="23"/>
      <c r="SLC11" s="23"/>
      <c r="SLD11" s="23"/>
      <c r="SLE11" s="23"/>
      <c r="SLF11" s="23"/>
      <c r="SLG11" s="23"/>
      <c r="SLH11" s="23"/>
      <c r="SLI11" s="23"/>
      <c r="SLJ11" s="23"/>
      <c r="SLK11" s="23"/>
      <c r="SLL11" s="23"/>
      <c r="SLM11" s="23"/>
      <c r="SLN11" s="23"/>
      <c r="SLO11" s="23"/>
      <c r="SLP11" s="23"/>
      <c r="SLQ11" s="23"/>
      <c r="SLR11" s="23"/>
      <c r="SLS11" s="23"/>
      <c r="SLT11" s="23"/>
      <c r="SLU11" s="23"/>
      <c r="SLV11" s="23"/>
      <c r="SLW11" s="23"/>
      <c r="SLX11" s="23"/>
      <c r="SLY11" s="23"/>
      <c r="SLZ11" s="23"/>
      <c r="SMA11" s="23"/>
      <c r="SMB11" s="23"/>
      <c r="SMC11" s="23"/>
      <c r="SMD11" s="23"/>
      <c r="SME11" s="23"/>
      <c r="SMF11" s="23"/>
      <c r="SMG11" s="23"/>
      <c r="SMH11" s="23"/>
      <c r="SMI11" s="23"/>
      <c r="SMJ11" s="23"/>
      <c r="SMK11" s="23"/>
      <c r="SML11" s="23"/>
      <c r="SMM11" s="23"/>
      <c r="SMN11" s="23"/>
      <c r="SMO11" s="23"/>
      <c r="SMP11" s="23"/>
      <c r="SMQ11" s="23"/>
      <c r="SMR11" s="23"/>
      <c r="SMS11" s="23"/>
      <c r="SMT11" s="23"/>
      <c r="SMU11" s="23"/>
      <c r="SMV11" s="23"/>
      <c r="SMW11" s="23"/>
      <c r="SMX11" s="23"/>
      <c r="SMY11" s="23"/>
      <c r="SMZ11" s="23"/>
      <c r="SNA11" s="23"/>
      <c r="SNB11" s="23"/>
      <c r="SNC11" s="23"/>
      <c r="SND11" s="23"/>
      <c r="SNE11" s="23"/>
      <c r="SNF11" s="23"/>
      <c r="SNG11" s="23"/>
      <c r="SNH11" s="23"/>
      <c r="SNI11" s="23"/>
      <c r="SNJ11" s="23"/>
      <c r="SNK11" s="23"/>
      <c r="SNL11" s="23"/>
      <c r="SNM11" s="23"/>
      <c r="SNN11" s="23"/>
      <c r="SNO11" s="23"/>
      <c r="SNP11" s="23"/>
      <c r="SNQ11" s="23"/>
      <c r="SNR11" s="23"/>
      <c r="SNS11" s="23"/>
      <c r="SNT11" s="23"/>
      <c r="SNU11" s="23"/>
      <c r="SNV11" s="23"/>
      <c r="SNW11" s="23"/>
      <c r="SNX11" s="23"/>
      <c r="SNY11" s="23"/>
      <c r="SNZ11" s="23"/>
      <c r="SOA11" s="23"/>
      <c r="SOB11" s="23"/>
      <c r="SOC11" s="23"/>
      <c r="SOD11" s="23"/>
      <c r="SOE11" s="23"/>
      <c r="SOF11" s="23"/>
      <c r="SOG11" s="23"/>
      <c r="SOH11" s="23"/>
      <c r="SOI11" s="23"/>
      <c r="SOJ11" s="23"/>
      <c r="SOK11" s="23"/>
      <c r="SOL11" s="23"/>
      <c r="SOM11" s="23"/>
      <c r="SON11" s="23"/>
      <c r="SOO11" s="23"/>
      <c r="SOP11" s="23"/>
      <c r="SOQ11" s="23"/>
      <c r="SOR11" s="23"/>
      <c r="SOS11" s="23"/>
      <c r="SOT11" s="23"/>
      <c r="SOU11" s="23"/>
      <c r="SOV11" s="23"/>
      <c r="SOW11" s="23"/>
      <c r="SOX11" s="23"/>
      <c r="SOY11" s="23"/>
      <c r="SOZ11" s="23"/>
      <c r="SPA11" s="23"/>
      <c r="SPB11" s="23"/>
      <c r="SPC11" s="23"/>
      <c r="SPD11" s="23"/>
      <c r="SPE11" s="23"/>
      <c r="SPF11" s="23"/>
      <c r="SPG11" s="23"/>
      <c r="SPH11" s="23"/>
      <c r="SPI11" s="23"/>
      <c r="SPJ11" s="23"/>
      <c r="SPK11" s="23"/>
      <c r="SPL11" s="23"/>
      <c r="SPM11" s="23"/>
      <c r="SPN11" s="23"/>
      <c r="SPO11" s="23"/>
      <c r="SPP11" s="23"/>
      <c r="SPQ11" s="23"/>
      <c r="SPR11" s="23"/>
      <c r="SPS11" s="23"/>
      <c r="SPT11" s="23"/>
      <c r="SPU11" s="23"/>
      <c r="SPV11" s="23"/>
      <c r="SPW11" s="23"/>
      <c r="SPX11" s="23"/>
      <c r="SPY11" s="23"/>
      <c r="SPZ11" s="23"/>
      <c r="SQA11" s="23"/>
      <c r="SQB11" s="23"/>
      <c r="SQC11" s="23"/>
      <c r="SQD11" s="23"/>
      <c r="SQE11" s="23"/>
      <c r="SQF11" s="23"/>
      <c r="SQG11" s="23"/>
      <c r="SQH11" s="23"/>
      <c r="SQI11" s="23"/>
      <c r="SQJ11" s="23"/>
      <c r="SQK11" s="23"/>
      <c r="SQL11" s="23"/>
      <c r="SQM11" s="23"/>
      <c r="SQN11" s="23"/>
      <c r="SQO11" s="23"/>
      <c r="SQP11" s="23"/>
      <c r="SQQ11" s="23"/>
      <c r="SQR11" s="23"/>
      <c r="SQS11" s="23"/>
      <c r="SQT11" s="23"/>
      <c r="SQU11" s="23"/>
      <c r="SQV11" s="23"/>
      <c r="SQW11" s="23"/>
      <c r="SQX11" s="23"/>
      <c r="SQY11" s="23"/>
      <c r="SQZ11" s="23"/>
      <c r="SRA11" s="23"/>
      <c r="SRB11" s="23"/>
      <c r="SRC11" s="23"/>
      <c r="SRD11" s="23"/>
      <c r="SRE11" s="23"/>
      <c r="SRF11" s="23"/>
      <c r="SRG11" s="23"/>
      <c r="SRH11" s="23"/>
      <c r="SRI11" s="23"/>
      <c r="SRJ11" s="23"/>
      <c r="SRK11" s="23"/>
      <c r="SRL11" s="23"/>
      <c r="SRM11" s="23"/>
      <c r="SRN11" s="23"/>
      <c r="SRO11" s="23"/>
      <c r="SRP11" s="23"/>
      <c r="SRQ11" s="23"/>
      <c r="SRR11" s="23"/>
      <c r="SRS11" s="23"/>
      <c r="SRT11" s="23"/>
      <c r="SRU11" s="23"/>
      <c r="SRV11" s="23"/>
      <c r="SRW11" s="23"/>
      <c r="SRX11" s="23"/>
      <c r="SRY11" s="23"/>
      <c r="SRZ11" s="23"/>
      <c r="SSA11" s="23"/>
      <c r="SSB11" s="23"/>
      <c r="SSC11" s="23"/>
      <c r="SSD11" s="23"/>
      <c r="SSE11" s="23"/>
      <c r="SSF11" s="23"/>
      <c r="SSG11" s="23"/>
      <c r="SSH11" s="23"/>
      <c r="SSI11" s="23"/>
      <c r="SSJ11" s="23"/>
      <c r="SSK11" s="23"/>
      <c r="SSL11" s="23"/>
      <c r="SSM11" s="23"/>
      <c r="SSN11" s="23"/>
      <c r="SSO11" s="23"/>
      <c r="SSP11" s="23"/>
      <c r="SSQ11" s="23"/>
      <c r="SSR11" s="23"/>
      <c r="SSS11" s="23"/>
      <c r="SST11" s="23"/>
      <c r="SSU11" s="23"/>
      <c r="SSV11" s="23"/>
      <c r="SSW11" s="23"/>
      <c r="SSX11" s="23"/>
      <c r="SSY11" s="23"/>
      <c r="SSZ11" s="23"/>
      <c r="STA11" s="23"/>
      <c r="STB11" s="23"/>
      <c r="STC11" s="23"/>
      <c r="STD11" s="23"/>
      <c r="STE11" s="23"/>
      <c r="STF11" s="23"/>
      <c r="STG11" s="23"/>
      <c r="STH11" s="23"/>
      <c r="STI11" s="23"/>
      <c r="STJ11" s="23"/>
      <c r="STK11" s="23"/>
      <c r="STL11" s="23"/>
      <c r="STM11" s="23"/>
      <c r="STN11" s="23"/>
      <c r="STO11" s="23"/>
      <c r="STP11" s="23"/>
      <c r="STQ11" s="23"/>
      <c r="STR11" s="23"/>
      <c r="STS11" s="23"/>
      <c r="STT11" s="23"/>
      <c r="STU11" s="23"/>
      <c r="STV11" s="23"/>
      <c r="STW11" s="23"/>
      <c r="STX11" s="23"/>
      <c r="STY11" s="23"/>
      <c r="STZ11" s="23"/>
      <c r="SUA11" s="23"/>
      <c r="SUB11" s="23"/>
      <c r="SUC11" s="23"/>
      <c r="SUD11" s="23"/>
      <c r="SUE11" s="23"/>
      <c r="SUF11" s="23"/>
      <c r="SUG11" s="23"/>
      <c r="SUH11" s="23"/>
      <c r="SUI11" s="23"/>
      <c r="SUJ11" s="23"/>
      <c r="SUK11" s="23"/>
      <c r="SUL11" s="23"/>
      <c r="SUM11" s="23"/>
      <c r="SUN11" s="23"/>
      <c r="SUO11" s="23"/>
      <c r="SUP11" s="23"/>
      <c r="SUQ11" s="23"/>
      <c r="SUR11" s="23"/>
      <c r="SUS11" s="23"/>
      <c r="SUT11" s="23"/>
      <c r="SUU11" s="23"/>
      <c r="SUV11" s="23"/>
      <c r="SUW11" s="23"/>
      <c r="SUX11" s="23"/>
      <c r="SUY11" s="23"/>
      <c r="SUZ11" s="23"/>
      <c r="SVA11" s="23"/>
      <c r="SVB11" s="23"/>
      <c r="SVC11" s="23"/>
      <c r="SVD11" s="23"/>
      <c r="SVE11" s="23"/>
      <c r="SVF11" s="23"/>
      <c r="SVG11" s="23"/>
      <c r="SVH11" s="23"/>
      <c r="SVI11" s="23"/>
      <c r="SVJ11" s="23"/>
      <c r="SVK11" s="23"/>
      <c r="SVL11" s="23"/>
      <c r="SVM11" s="23"/>
      <c r="SVN11" s="23"/>
      <c r="SVO11" s="23"/>
      <c r="SVP11" s="23"/>
      <c r="SVQ11" s="23"/>
      <c r="SVR11" s="23"/>
      <c r="SVS11" s="23"/>
      <c r="SVT11" s="23"/>
      <c r="SVU11" s="23"/>
      <c r="SVV11" s="23"/>
      <c r="SVW11" s="23"/>
      <c r="SVX11" s="23"/>
      <c r="SVY11" s="23"/>
      <c r="SVZ11" s="23"/>
      <c r="SWA11" s="23"/>
      <c r="SWB11" s="23"/>
      <c r="SWC11" s="23"/>
      <c r="SWD11" s="23"/>
      <c r="SWE11" s="23"/>
      <c r="SWF11" s="23"/>
      <c r="SWG11" s="23"/>
      <c r="SWH11" s="23"/>
      <c r="SWI11" s="23"/>
      <c r="SWJ11" s="23"/>
      <c r="SWK11" s="23"/>
      <c r="SWL11" s="23"/>
      <c r="SWM11" s="23"/>
      <c r="SWN11" s="23"/>
      <c r="SWO11" s="23"/>
      <c r="SWP11" s="23"/>
      <c r="SWQ11" s="23"/>
      <c r="SWR11" s="23"/>
      <c r="SWS11" s="23"/>
      <c r="SWT11" s="23"/>
      <c r="SWU11" s="23"/>
      <c r="SWV11" s="23"/>
      <c r="SWW11" s="23"/>
      <c r="SWX11" s="23"/>
      <c r="SWY11" s="23"/>
      <c r="SWZ11" s="23"/>
      <c r="SXA11" s="23"/>
      <c r="SXB11" s="23"/>
      <c r="SXC11" s="23"/>
      <c r="SXD11" s="23"/>
      <c r="SXE11" s="23"/>
      <c r="SXF11" s="23"/>
      <c r="SXG11" s="23"/>
      <c r="SXH11" s="23"/>
      <c r="SXI11" s="23"/>
      <c r="SXJ11" s="23"/>
      <c r="SXK11" s="23"/>
      <c r="SXL11" s="23"/>
      <c r="SXM11" s="23"/>
      <c r="SXN11" s="23"/>
      <c r="SXO11" s="23"/>
      <c r="SXP11" s="23"/>
      <c r="SXQ11" s="23"/>
      <c r="SXR11" s="23"/>
      <c r="SXS11" s="23"/>
      <c r="SXT11" s="23"/>
      <c r="SXU11" s="23"/>
      <c r="SXV11" s="23"/>
      <c r="SXW11" s="23"/>
      <c r="SXX11" s="23"/>
      <c r="SXY11" s="23"/>
      <c r="SXZ11" s="23"/>
      <c r="SYA11" s="23"/>
      <c r="SYB11" s="23"/>
      <c r="SYC11" s="23"/>
      <c r="SYD11" s="23"/>
      <c r="SYE11" s="23"/>
      <c r="SYF11" s="23"/>
      <c r="SYG11" s="23"/>
      <c r="SYH11" s="23"/>
      <c r="SYI11" s="23"/>
      <c r="SYJ11" s="23"/>
      <c r="SYK11" s="23"/>
      <c r="SYL11" s="23"/>
      <c r="SYM11" s="23"/>
      <c r="SYN11" s="23"/>
      <c r="SYO11" s="23"/>
      <c r="SYP11" s="23"/>
      <c r="SYQ11" s="23"/>
      <c r="SYR11" s="23"/>
      <c r="SYS11" s="23"/>
      <c r="SYT11" s="23"/>
      <c r="SYU11" s="23"/>
      <c r="SYV11" s="23"/>
      <c r="SYW11" s="23"/>
      <c r="SYX11" s="23"/>
      <c r="SYY11" s="23"/>
      <c r="SYZ11" s="23"/>
      <c r="SZA11" s="23"/>
      <c r="SZB11" s="23"/>
      <c r="SZC11" s="23"/>
      <c r="SZD11" s="23"/>
      <c r="SZE11" s="23"/>
      <c r="SZF11" s="23"/>
      <c r="SZG11" s="23"/>
      <c r="SZH11" s="23"/>
      <c r="SZI11" s="23"/>
      <c r="SZJ11" s="23"/>
      <c r="SZK11" s="23"/>
      <c r="SZL11" s="23"/>
      <c r="SZM11" s="23"/>
      <c r="SZN11" s="23"/>
      <c r="SZO11" s="23"/>
      <c r="SZP11" s="23"/>
      <c r="SZQ11" s="23"/>
      <c r="SZR11" s="23"/>
      <c r="SZS11" s="23"/>
      <c r="SZT11" s="23"/>
      <c r="SZU11" s="23"/>
      <c r="SZV11" s="23"/>
      <c r="SZW11" s="23"/>
      <c r="SZX11" s="23"/>
      <c r="SZY11" s="23"/>
      <c r="SZZ11" s="23"/>
      <c r="TAA11" s="23"/>
      <c r="TAB11" s="23"/>
      <c r="TAC11" s="23"/>
      <c r="TAD11" s="23"/>
      <c r="TAE11" s="23"/>
      <c r="TAF11" s="23"/>
      <c r="TAG11" s="23"/>
      <c r="TAH11" s="23"/>
      <c r="TAI11" s="23"/>
      <c r="TAJ11" s="23"/>
      <c r="TAK11" s="23"/>
      <c r="TAL11" s="23"/>
      <c r="TAM11" s="23"/>
      <c r="TAN11" s="23"/>
      <c r="TAO11" s="23"/>
      <c r="TAP11" s="23"/>
      <c r="TAQ11" s="23"/>
      <c r="TAR11" s="23"/>
      <c r="TAS11" s="23"/>
      <c r="TAT11" s="23"/>
      <c r="TAU11" s="23"/>
      <c r="TAV11" s="23"/>
      <c r="TAW11" s="23"/>
      <c r="TAX11" s="23"/>
      <c r="TAY11" s="23"/>
      <c r="TAZ11" s="23"/>
      <c r="TBA11" s="23"/>
      <c r="TBB11" s="23"/>
      <c r="TBC11" s="23"/>
      <c r="TBD11" s="23"/>
      <c r="TBE11" s="23"/>
      <c r="TBF11" s="23"/>
      <c r="TBG11" s="23"/>
      <c r="TBH11" s="23"/>
      <c r="TBI11" s="23"/>
      <c r="TBJ11" s="23"/>
      <c r="TBK11" s="23"/>
      <c r="TBL11" s="23"/>
      <c r="TBM11" s="23"/>
      <c r="TBN11" s="23"/>
      <c r="TBO11" s="23"/>
      <c r="TBP11" s="23"/>
      <c r="TBQ11" s="23"/>
      <c r="TBR11" s="23"/>
      <c r="TBS11" s="23"/>
      <c r="TBT11" s="23"/>
      <c r="TBU11" s="23"/>
      <c r="TBV11" s="23"/>
      <c r="TBW11" s="23"/>
      <c r="TBX11" s="23"/>
      <c r="TBY11" s="23"/>
      <c r="TBZ11" s="23"/>
      <c r="TCA11" s="23"/>
      <c r="TCB11" s="23"/>
      <c r="TCC11" s="23"/>
      <c r="TCD11" s="23"/>
      <c r="TCE11" s="23"/>
      <c r="TCF11" s="23"/>
      <c r="TCG11" s="23"/>
      <c r="TCH11" s="23"/>
      <c r="TCI11" s="23"/>
      <c r="TCJ11" s="23"/>
      <c r="TCK11" s="23"/>
      <c r="TCL11" s="23"/>
      <c r="TCM11" s="23"/>
      <c r="TCN11" s="23"/>
      <c r="TCO11" s="23"/>
      <c r="TCP11" s="23"/>
      <c r="TCQ11" s="23"/>
      <c r="TCR11" s="23"/>
      <c r="TCS11" s="23"/>
      <c r="TCT11" s="23"/>
      <c r="TCU11" s="23"/>
      <c r="TCV11" s="23"/>
      <c r="TCW11" s="23"/>
      <c r="TCX11" s="23"/>
      <c r="TCY11" s="23"/>
      <c r="TCZ11" s="23"/>
      <c r="TDA11" s="23"/>
      <c r="TDB11" s="23"/>
      <c r="TDC11" s="23"/>
      <c r="TDD11" s="23"/>
      <c r="TDE11" s="23"/>
      <c r="TDF11" s="23"/>
      <c r="TDG11" s="23"/>
      <c r="TDH11" s="23"/>
      <c r="TDI11" s="23"/>
      <c r="TDJ11" s="23"/>
      <c r="TDK11" s="23"/>
      <c r="TDL11" s="23"/>
      <c r="TDM11" s="23"/>
      <c r="TDN11" s="23"/>
      <c r="TDO11" s="23"/>
      <c r="TDP11" s="23"/>
      <c r="TDQ11" s="23"/>
      <c r="TDR11" s="23"/>
      <c r="TDS11" s="23"/>
      <c r="TDT11" s="23"/>
      <c r="TDU11" s="23"/>
      <c r="TDV11" s="23"/>
      <c r="TDW11" s="23"/>
      <c r="TDX11" s="23"/>
      <c r="TDY11" s="23"/>
      <c r="TDZ11" s="23"/>
      <c r="TEA11" s="23"/>
      <c r="TEB11" s="23"/>
      <c r="TEC11" s="23"/>
      <c r="TED11" s="23"/>
      <c r="TEE11" s="23"/>
      <c r="TEF11" s="23"/>
      <c r="TEG11" s="23"/>
      <c r="TEH11" s="23"/>
      <c r="TEI11" s="23"/>
      <c r="TEJ11" s="23"/>
      <c r="TEK11" s="23"/>
      <c r="TEL11" s="23"/>
      <c r="TEM11" s="23"/>
      <c r="TEN11" s="23"/>
      <c r="TEO11" s="23"/>
      <c r="TEP11" s="23"/>
      <c r="TEQ11" s="23"/>
      <c r="TER11" s="23"/>
      <c r="TES11" s="23"/>
      <c r="TET11" s="23"/>
      <c r="TEU11" s="23"/>
      <c r="TEV11" s="23"/>
      <c r="TEW11" s="23"/>
      <c r="TEX11" s="23"/>
      <c r="TEY11" s="23"/>
      <c r="TEZ11" s="23"/>
      <c r="TFA11" s="23"/>
      <c r="TFB11" s="23"/>
      <c r="TFC11" s="23"/>
      <c r="TFD11" s="23"/>
      <c r="TFE11" s="23"/>
      <c r="TFF11" s="23"/>
      <c r="TFG11" s="23"/>
      <c r="TFH11" s="23"/>
      <c r="TFI11" s="23"/>
      <c r="TFJ11" s="23"/>
      <c r="TFK11" s="23"/>
      <c r="TFL11" s="23"/>
      <c r="TFM11" s="23"/>
      <c r="TFN11" s="23"/>
      <c r="TFO11" s="23"/>
      <c r="TFP11" s="23"/>
      <c r="TFQ11" s="23"/>
      <c r="TFR11" s="23"/>
      <c r="TFS11" s="23"/>
      <c r="TFT11" s="23"/>
      <c r="TFU11" s="23"/>
      <c r="TFV11" s="23"/>
      <c r="TFW11" s="23"/>
      <c r="TFX11" s="23"/>
      <c r="TFY11" s="23"/>
      <c r="TFZ11" s="23"/>
      <c r="TGA11" s="23"/>
      <c r="TGB11" s="23"/>
      <c r="TGC11" s="23"/>
      <c r="TGD11" s="23"/>
      <c r="TGE11" s="23"/>
      <c r="TGF11" s="23"/>
      <c r="TGG11" s="23"/>
      <c r="TGH11" s="23"/>
      <c r="TGI11" s="23"/>
      <c r="TGJ11" s="23"/>
      <c r="TGK11" s="23"/>
      <c r="TGL11" s="23"/>
      <c r="TGM11" s="23"/>
      <c r="TGN11" s="23"/>
      <c r="TGO11" s="23"/>
      <c r="TGP11" s="23"/>
      <c r="TGQ11" s="23"/>
      <c r="TGR11" s="23"/>
      <c r="TGS11" s="23"/>
      <c r="TGT11" s="23"/>
      <c r="TGU11" s="23"/>
      <c r="TGV11" s="23"/>
      <c r="TGW11" s="23"/>
      <c r="TGX11" s="23"/>
      <c r="TGY11" s="23"/>
      <c r="TGZ11" s="23"/>
      <c r="THA11" s="23"/>
      <c r="THB11" s="23"/>
      <c r="THC11" s="23"/>
      <c r="THD11" s="23"/>
      <c r="THE11" s="23"/>
      <c r="THF11" s="23"/>
      <c r="THG11" s="23"/>
      <c r="THH11" s="23"/>
      <c r="THI11" s="23"/>
      <c r="THJ11" s="23"/>
      <c r="THK11" s="23"/>
      <c r="THL11" s="23"/>
      <c r="THM11" s="23"/>
      <c r="THN11" s="23"/>
      <c r="THO11" s="23"/>
      <c r="THP11" s="23"/>
      <c r="THQ11" s="23"/>
      <c r="THR11" s="23"/>
      <c r="THS11" s="23"/>
      <c r="THT11" s="23"/>
      <c r="THU11" s="23"/>
      <c r="THV11" s="23"/>
      <c r="THW11" s="23"/>
      <c r="THX11" s="23"/>
      <c r="THY11" s="23"/>
      <c r="THZ11" s="23"/>
      <c r="TIA11" s="23"/>
      <c r="TIB11" s="23"/>
      <c r="TIC11" s="23"/>
      <c r="TID11" s="23"/>
      <c r="TIE11" s="23"/>
      <c r="TIF11" s="23"/>
      <c r="TIG11" s="23"/>
      <c r="TIH11" s="23"/>
      <c r="TII11" s="23"/>
      <c r="TIJ11" s="23"/>
      <c r="TIK11" s="23"/>
      <c r="TIL11" s="23"/>
      <c r="TIM11" s="23"/>
      <c r="TIN11" s="23"/>
      <c r="TIO11" s="23"/>
      <c r="TIP11" s="23"/>
      <c r="TIQ11" s="23"/>
      <c r="TIR11" s="23"/>
      <c r="TIS11" s="23"/>
      <c r="TIT11" s="23"/>
      <c r="TIU11" s="23"/>
      <c r="TIV11" s="23"/>
      <c r="TIW11" s="23"/>
      <c r="TIX11" s="23"/>
      <c r="TIY11" s="23"/>
      <c r="TIZ11" s="23"/>
      <c r="TJA11" s="23"/>
      <c r="TJB11" s="23"/>
      <c r="TJC11" s="23"/>
      <c r="TJD11" s="23"/>
      <c r="TJE11" s="23"/>
      <c r="TJF11" s="23"/>
      <c r="TJG11" s="23"/>
      <c r="TJH11" s="23"/>
      <c r="TJI11" s="23"/>
      <c r="TJJ11" s="23"/>
      <c r="TJK11" s="23"/>
      <c r="TJL11" s="23"/>
      <c r="TJM11" s="23"/>
      <c r="TJN11" s="23"/>
      <c r="TJO11" s="23"/>
      <c r="TJP11" s="23"/>
      <c r="TJQ11" s="23"/>
      <c r="TJR11" s="23"/>
      <c r="TJS11" s="23"/>
      <c r="TJT11" s="23"/>
      <c r="TJU11" s="23"/>
      <c r="TJV11" s="23"/>
      <c r="TJW11" s="23"/>
      <c r="TJX11" s="23"/>
      <c r="TJY11" s="23"/>
      <c r="TJZ11" s="23"/>
      <c r="TKA11" s="23"/>
      <c r="TKB11" s="23"/>
      <c r="TKC11" s="23"/>
      <c r="TKD11" s="23"/>
      <c r="TKE11" s="23"/>
      <c r="TKF11" s="23"/>
      <c r="TKG11" s="23"/>
      <c r="TKH11" s="23"/>
      <c r="TKI11" s="23"/>
      <c r="TKJ11" s="23"/>
      <c r="TKK11" s="23"/>
      <c r="TKL11" s="23"/>
      <c r="TKM11" s="23"/>
      <c r="TKN11" s="23"/>
      <c r="TKO11" s="23"/>
      <c r="TKP11" s="23"/>
      <c r="TKQ11" s="23"/>
      <c r="TKR11" s="23"/>
      <c r="TKS11" s="23"/>
      <c r="TKT11" s="23"/>
      <c r="TKU11" s="23"/>
      <c r="TKV11" s="23"/>
      <c r="TKW11" s="23"/>
      <c r="TKX11" s="23"/>
      <c r="TKY11" s="23"/>
      <c r="TKZ11" s="23"/>
      <c r="TLA11" s="23"/>
      <c r="TLB11" s="23"/>
      <c r="TLC11" s="23"/>
      <c r="TLD11" s="23"/>
      <c r="TLE11" s="23"/>
      <c r="TLF11" s="23"/>
      <c r="TLG11" s="23"/>
      <c r="TLH11" s="23"/>
      <c r="TLI11" s="23"/>
      <c r="TLJ11" s="23"/>
      <c r="TLK11" s="23"/>
      <c r="TLL11" s="23"/>
      <c r="TLM11" s="23"/>
      <c r="TLN11" s="23"/>
      <c r="TLO11" s="23"/>
      <c r="TLP11" s="23"/>
      <c r="TLQ11" s="23"/>
      <c r="TLR11" s="23"/>
      <c r="TLS11" s="23"/>
      <c r="TLT11" s="23"/>
      <c r="TLU11" s="23"/>
      <c r="TLV11" s="23"/>
      <c r="TLW11" s="23"/>
      <c r="TLX11" s="23"/>
      <c r="TLY11" s="23"/>
      <c r="TLZ11" s="23"/>
      <c r="TMA11" s="23"/>
      <c r="TMB11" s="23"/>
      <c r="TMC11" s="23"/>
      <c r="TMD11" s="23"/>
      <c r="TME11" s="23"/>
      <c r="TMF11" s="23"/>
      <c r="TMG11" s="23"/>
      <c r="TMH11" s="23"/>
      <c r="TMI11" s="23"/>
      <c r="TMJ11" s="23"/>
      <c r="TMK11" s="23"/>
      <c r="TML11" s="23"/>
      <c r="TMM11" s="23"/>
      <c r="TMN11" s="23"/>
      <c r="TMO11" s="23"/>
      <c r="TMP11" s="23"/>
      <c r="TMQ11" s="23"/>
      <c r="TMR11" s="23"/>
      <c r="TMS11" s="23"/>
      <c r="TMT11" s="23"/>
      <c r="TMU11" s="23"/>
      <c r="TMV11" s="23"/>
      <c r="TMW11" s="23"/>
      <c r="TMX11" s="23"/>
      <c r="TMY11" s="23"/>
      <c r="TMZ11" s="23"/>
      <c r="TNA11" s="23"/>
      <c r="TNB11" s="23"/>
      <c r="TNC11" s="23"/>
      <c r="TND11" s="23"/>
      <c r="TNE11" s="23"/>
      <c r="TNF11" s="23"/>
      <c r="TNG11" s="23"/>
      <c r="TNH11" s="23"/>
      <c r="TNI11" s="23"/>
      <c r="TNJ11" s="23"/>
      <c r="TNK11" s="23"/>
      <c r="TNL11" s="23"/>
      <c r="TNM11" s="23"/>
      <c r="TNN11" s="23"/>
      <c r="TNO11" s="23"/>
      <c r="TNP11" s="23"/>
      <c r="TNQ11" s="23"/>
      <c r="TNR11" s="23"/>
      <c r="TNS11" s="23"/>
      <c r="TNT11" s="23"/>
      <c r="TNU11" s="23"/>
      <c r="TNV11" s="23"/>
      <c r="TNW11" s="23"/>
      <c r="TNX11" s="23"/>
      <c r="TNY11" s="23"/>
      <c r="TNZ11" s="23"/>
      <c r="TOA11" s="23"/>
      <c r="TOB11" s="23"/>
      <c r="TOC11" s="23"/>
      <c r="TOD11" s="23"/>
      <c r="TOE11" s="23"/>
      <c r="TOF11" s="23"/>
      <c r="TOG11" s="23"/>
      <c r="TOH11" s="23"/>
      <c r="TOI11" s="23"/>
      <c r="TOJ11" s="23"/>
      <c r="TOK11" s="23"/>
      <c r="TOL11" s="23"/>
      <c r="TOM11" s="23"/>
      <c r="TON11" s="23"/>
      <c r="TOO11" s="23"/>
      <c r="TOP11" s="23"/>
      <c r="TOQ11" s="23"/>
      <c r="TOR11" s="23"/>
      <c r="TOS11" s="23"/>
      <c r="TOT11" s="23"/>
      <c r="TOU11" s="23"/>
      <c r="TOV11" s="23"/>
      <c r="TOW11" s="23"/>
      <c r="TOX11" s="23"/>
      <c r="TOY11" s="23"/>
      <c r="TOZ11" s="23"/>
      <c r="TPA11" s="23"/>
      <c r="TPB11" s="23"/>
      <c r="TPC11" s="23"/>
      <c r="TPD11" s="23"/>
      <c r="TPE11" s="23"/>
      <c r="TPF11" s="23"/>
      <c r="TPG11" s="23"/>
      <c r="TPH11" s="23"/>
      <c r="TPI11" s="23"/>
      <c r="TPJ11" s="23"/>
      <c r="TPK11" s="23"/>
      <c r="TPL11" s="23"/>
      <c r="TPM11" s="23"/>
      <c r="TPN11" s="23"/>
      <c r="TPO11" s="23"/>
      <c r="TPP11" s="23"/>
      <c r="TPQ11" s="23"/>
      <c r="TPR11" s="23"/>
      <c r="TPS11" s="23"/>
      <c r="TPT11" s="23"/>
      <c r="TPU11" s="23"/>
      <c r="TPV11" s="23"/>
      <c r="TPW11" s="23"/>
      <c r="TPX11" s="23"/>
      <c r="TPY11" s="23"/>
      <c r="TPZ11" s="23"/>
      <c r="TQA11" s="23"/>
      <c r="TQB11" s="23"/>
      <c r="TQC11" s="23"/>
      <c r="TQD11" s="23"/>
      <c r="TQE11" s="23"/>
      <c r="TQF11" s="23"/>
      <c r="TQG11" s="23"/>
      <c r="TQH11" s="23"/>
      <c r="TQI11" s="23"/>
      <c r="TQJ11" s="23"/>
      <c r="TQK11" s="23"/>
      <c r="TQL11" s="23"/>
      <c r="TQM11" s="23"/>
      <c r="TQN11" s="23"/>
      <c r="TQO11" s="23"/>
      <c r="TQP11" s="23"/>
      <c r="TQQ11" s="23"/>
      <c r="TQR11" s="23"/>
      <c r="TQS11" s="23"/>
      <c r="TQT11" s="23"/>
      <c r="TQU11" s="23"/>
      <c r="TQV11" s="23"/>
      <c r="TQW11" s="23"/>
      <c r="TQX11" s="23"/>
      <c r="TQY11" s="23"/>
      <c r="TQZ11" s="23"/>
      <c r="TRA11" s="23"/>
      <c r="TRB11" s="23"/>
      <c r="TRC11" s="23"/>
      <c r="TRD11" s="23"/>
      <c r="TRE11" s="23"/>
      <c r="TRF11" s="23"/>
      <c r="TRG11" s="23"/>
      <c r="TRH11" s="23"/>
      <c r="TRI11" s="23"/>
      <c r="TRJ11" s="23"/>
      <c r="TRK11" s="23"/>
      <c r="TRL11" s="23"/>
      <c r="TRM11" s="23"/>
      <c r="TRN11" s="23"/>
      <c r="TRO11" s="23"/>
      <c r="TRP11" s="23"/>
      <c r="TRQ11" s="23"/>
      <c r="TRR11" s="23"/>
      <c r="TRS11" s="23"/>
      <c r="TRT11" s="23"/>
      <c r="TRU11" s="23"/>
      <c r="TRV11" s="23"/>
      <c r="TRW11" s="23"/>
      <c r="TRX11" s="23"/>
      <c r="TRY11" s="23"/>
      <c r="TRZ11" s="23"/>
      <c r="TSA11" s="23"/>
      <c r="TSB11" s="23"/>
      <c r="TSC11" s="23"/>
      <c r="TSD11" s="23"/>
      <c r="TSE11" s="23"/>
      <c r="TSF11" s="23"/>
      <c r="TSG11" s="23"/>
      <c r="TSH11" s="23"/>
      <c r="TSI11" s="23"/>
      <c r="TSJ11" s="23"/>
      <c r="TSK11" s="23"/>
      <c r="TSL11" s="23"/>
      <c r="TSM11" s="23"/>
      <c r="TSN11" s="23"/>
      <c r="TSO11" s="23"/>
      <c r="TSP11" s="23"/>
      <c r="TSQ11" s="23"/>
      <c r="TSR11" s="23"/>
      <c r="TSS11" s="23"/>
      <c r="TST11" s="23"/>
      <c r="TSU11" s="23"/>
      <c r="TSV11" s="23"/>
      <c r="TSW11" s="23"/>
      <c r="TSX11" s="23"/>
      <c r="TSY11" s="23"/>
      <c r="TSZ11" s="23"/>
      <c r="TTA11" s="23"/>
      <c r="TTB11" s="23"/>
      <c r="TTC11" s="23"/>
      <c r="TTD11" s="23"/>
      <c r="TTE11" s="23"/>
      <c r="TTF11" s="23"/>
      <c r="TTG11" s="23"/>
      <c r="TTH11" s="23"/>
      <c r="TTI11" s="23"/>
      <c r="TTJ11" s="23"/>
      <c r="TTK11" s="23"/>
      <c r="TTL11" s="23"/>
      <c r="TTM11" s="23"/>
      <c r="TTN11" s="23"/>
      <c r="TTO11" s="23"/>
      <c r="TTP11" s="23"/>
      <c r="TTQ11" s="23"/>
      <c r="TTR11" s="23"/>
      <c r="TTS11" s="23"/>
      <c r="TTT11" s="23"/>
      <c r="TTU11" s="23"/>
      <c r="TTV11" s="23"/>
      <c r="TTW11" s="23"/>
      <c r="TTX11" s="23"/>
      <c r="TTY11" s="23"/>
      <c r="TTZ11" s="23"/>
      <c r="TUA11" s="23"/>
      <c r="TUB11" s="23"/>
      <c r="TUC11" s="23"/>
      <c r="TUD11" s="23"/>
      <c r="TUE11" s="23"/>
      <c r="TUF11" s="23"/>
      <c r="TUG11" s="23"/>
      <c r="TUH11" s="23"/>
      <c r="TUI11" s="23"/>
      <c r="TUJ11" s="23"/>
      <c r="TUK11" s="23"/>
      <c r="TUL11" s="23"/>
      <c r="TUM11" s="23"/>
      <c r="TUN11" s="23"/>
      <c r="TUO11" s="23"/>
      <c r="TUP11" s="23"/>
      <c r="TUQ11" s="23"/>
      <c r="TUR11" s="23"/>
      <c r="TUS11" s="23"/>
      <c r="TUT11" s="23"/>
      <c r="TUU11" s="23"/>
      <c r="TUV11" s="23"/>
      <c r="TUW11" s="23"/>
      <c r="TUX11" s="23"/>
      <c r="TUY11" s="23"/>
      <c r="TUZ11" s="23"/>
      <c r="TVA11" s="23"/>
      <c r="TVB11" s="23"/>
      <c r="TVC11" s="23"/>
      <c r="TVD11" s="23"/>
      <c r="TVE11" s="23"/>
      <c r="TVF11" s="23"/>
      <c r="TVG11" s="23"/>
      <c r="TVH11" s="23"/>
      <c r="TVI11" s="23"/>
      <c r="TVJ11" s="23"/>
      <c r="TVK11" s="23"/>
      <c r="TVL11" s="23"/>
      <c r="TVM11" s="23"/>
      <c r="TVN11" s="23"/>
      <c r="TVO11" s="23"/>
      <c r="TVP11" s="23"/>
      <c r="TVQ11" s="23"/>
      <c r="TVR11" s="23"/>
      <c r="TVS11" s="23"/>
      <c r="TVT11" s="23"/>
      <c r="TVU11" s="23"/>
      <c r="TVV11" s="23"/>
      <c r="TVW11" s="23"/>
      <c r="TVX11" s="23"/>
      <c r="TVY11" s="23"/>
      <c r="TVZ11" s="23"/>
      <c r="TWA11" s="23"/>
      <c r="TWB11" s="23"/>
      <c r="TWC11" s="23"/>
      <c r="TWD11" s="23"/>
      <c r="TWE11" s="23"/>
      <c r="TWF11" s="23"/>
      <c r="TWG11" s="23"/>
      <c r="TWH11" s="23"/>
      <c r="TWI11" s="23"/>
      <c r="TWJ11" s="23"/>
      <c r="TWK11" s="23"/>
      <c r="TWL11" s="23"/>
      <c r="TWM11" s="23"/>
      <c r="TWN11" s="23"/>
      <c r="TWO11" s="23"/>
      <c r="TWP11" s="23"/>
      <c r="TWQ11" s="23"/>
      <c r="TWR11" s="23"/>
      <c r="TWS11" s="23"/>
      <c r="TWT11" s="23"/>
      <c r="TWU11" s="23"/>
      <c r="TWV11" s="23"/>
      <c r="TWW11" s="23"/>
      <c r="TWX11" s="23"/>
      <c r="TWY11" s="23"/>
      <c r="TWZ11" s="23"/>
      <c r="TXA11" s="23"/>
      <c r="TXB11" s="23"/>
      <c r="TXC11" s="23"/>
      <c r="TXD11" s="23"/>
      <c r="TXE11" s="23"/>
      <c r="TXF11" s="23"/>
      <c r="TXG11" s="23"/>
      <c r="TXH11" s="23"/>
      <c r="TXI11" s="23"/>
      <c r="TXJ11" s="23"/>
      <c r="TXK11" s="23"/>
      <c r="TXL11" s="23"/>
      <c r="TXM11" s="23"/>
      <c r="TXN11" s="23"/>
      <c r="TXO11" s="23"/>
      <c r="TXP11" s="23"/>
      <c r="TXQ11" s="23"/>
      <c r="TXR11" s="23"/>
      <c r="TXS11" s="23"/>
      <c r="TXT11" s="23"/>
      <c r="TXU11" s="23"/>
      <c r="TXV11" s="23"/>
      <c r="TXW11" s="23"/>
      <c r="TXX11" s="23"/>
      <c r="TXY11" s="23"/>
      <c r="TXZ11" s="23"/>
      <c r="TYA11" s="23"/>
      <c r="TYB11" s="23"/>
      <c r="TYC11" s="23"/>
      <c r="TYD11" s="23"/>
      <c r="TYE11" s="23"/>
      <c r="TYF11" s="23"/>
      <c r="TYG11" s="23"/>
      <c r="TYH11" s="23"/>
      <c r="TYI11" s="23"/>
      <c r="TYJ11" s="23"/>
      <c r="TYK11" s="23"/>
      <c r="TYL11" s="23"/>
      <c r="TYM11" s="23"/>
      <c r="TYN11" s="23"/>
      <c r="TYO11" s="23"/>
      <c r="TYP11" s="23"/>
      <c r="TYQ11" s="23"/>
      <c r="TYR11" s="23"/>
      <c r="TYS11" s="23"/>
      <c r="TYT11" s="23"/>
      <c r="TYU11" s="23"/>
      <c r="TYV11" s="23"/>
      <c r="TYW11" s="23"/>
      <c r="TYX11" s="23"/>
      <c r="TYY11" s="23"/>
      <c r="TYZ11" s="23"/>
      <c r="TZA11" s="23"/>
      <c r="TZB11" s="23"/>
      <c r="TZC11" s="23"/>
      <c r="TZD11" s="23"/>
      <c r="TZE11" s="23"/>
      <c r="TZF11" s="23"/>
      <c r="TZG11" s="23"/>
      <c r="TZH11" s="23"/>
      <c r="TZI11" s="23"/>
      <c r="TZJ11" s="23"/>
      <c r="TZK11" s="23"/>
      <c r="TZL11" s="23"/>
      <c r="TZM11" s="23"/>
      <c r="TZN11" s="23"/>
      <c r="TZO11" s="23"/>
      <c r="TZP11" s="23"/>
      <c r="TZQ11" s="23"/>
      <c r="TZR11" s="23"/>
      <c r="TZS11" s="23"/>
      <c r="TZT11" s="23"/>
      <c r="TZU11" s="23"/>
      <c r="TZV11" s="23"/>
      <c r="TZW11" s="23"/>
      <c r="TZX11" s="23"/>
      <c r="TZY11" s="23"/>
      <c r="TZZ11" s="23"/>
      <c r="UAA11" s="23"/>
      <c r="UAB11" s="23"/>
      <c r="UAC11" s="23"/>
      <c r="UAD11" s="23"/>
      <c r="UAE11" s="23"/>
      <c r="UAF11" s="23"/>
      <c r="UAG11" s="23"/>
      <c r="UAH11" s="23"/>
      <c r="UAI11" s="23"/>
      <c r="UAJ11" s="23"/>
      <c r="UAK11" s="23"/>
      <c r="UAL11" s="23"/>
      <c r="UAM11" s="23"/>
      <c r="UAN11" s="23"/>
      <c r="UAO11" s="23"/>
      <c r="UAP11" s="23"/>
      <c r="UAQ11" s="23"/>
      <c r="UAR11" s="23"/>
      <c r="UAS11" s="23"/>
      <c r="UAT11" s="23"/>
      <c r="UAU11" s="23"/>
      <c r="UAV11" s="23"/>
      <c r="UAW11" s="23"/>
      <c r="UAX11" s="23"/>
      <c r="UAY11" s="23"/>
      <c r="UAZ11" s="23"/>
      <c r="UBA11" s="23"/>
      <c r="UBB11" s="23"/>
      <c r="UBC11" s="23"/>
      <c r="UBD11" s="23"/>
      <c r="UBE11" s="23"/>
      <c r="UBF11" s="23"/>
      <c r="UBG11" s="23"/>
      <c r="UBH11" s="23"/>
      <c r="UBI11" s="23"/>
      <c r="UBJ11" s="23"/>
      <c r="UBK11" s="23"/>
      <c r="UBL11" s="23"/>
      <c r="UBM11" s="23"/>
      <c r="UBN11" s="23"/>
      <c r="UBO11" s="23"/>
      <c r="UBP11" s="23"/>
      <c r="UBQ11" s="23"/>
      <c r="UBR11" s="23"/>
      <c r="UBS11" s="23"/>
      <c r="UBT11" s="23"/>
      <c r="UBU11" s="23"/>
      <c r="UBV11" s="23"/>
      <c r="UBW11" s="23"/>
      <c r="UBX11" s="23"/>
      <c r="UBY11" s="23"/>
      <c r="UBZ11" s="23"/>
      <c r="UCA11" s="23"/>
      <c r="UCB11" s="23"/>
      <c r="UCC11" s="23"/>
      <c r="UCD11" s="23"/>
      <c r="UCE11" s="23"/>
      <c r="UCF11" s="23"/>
      <c r="UCG11" s="23"/>
      <c r="UCH11" s="23"/>
      <c r="UCI11" s="23"/>
      <c r="UCJ11" s="23"/>
      <c r="UCK11" s="23"/>
      <c r="UCL11" s="23"/>
      <c r="UCM11" s="23"/>
      <c r="UCN11" s="23"/>
      <c r="UCO11" s="23"/>
      <c r="UCP11" s="23"/>
      <c r="UCQ11" s="23"/>
      <c r="UCR11" s="23"/>
      <c r="UCS11" s="23"/>
      <c r="UCT11" s="23"/>
      <c r="UCU11" s="23"/>
      <c r="UCV11" s="23"/>
      <c r="UCW11" s="23"/>
      <c r="UCX11" s="23"/>
      <c r="UCY11" s="23"/>
      <c r="UCZ11" s="23"/>
      <c r="UDA11" s="23"/>
      <c r="UDB11" s="23"/>
      <c r="UDC11" s="23"/>
      <c r="UDD11" s="23"/>
      <c r="UDE11" s="23"/>
      <c r="UDF11" s="23"/>
      <c r="UDG11" s="23"/>
      <c r="UDH11" s="23"/>
      <c r="UDI11" s="23"/>
      <c r="UDJ11" s="23"/>
      <c r="UDK11" s="23"/>
      <c r="UDL11" s="23"/>
      <c r="UDM11" s="23"/>
      <c r="UDN11" s="23"/>
      <c r="UDO11" s="23"/>
      <c r="UDP11" s="23"/>
      <c r="UDQ11" s="23"/>
      <c r="UDR11" s="23"/>
      <c r="UDS11" s="23"/>
      <c r="UDT11" s="23"/>
      <c r="UDU11" s="23"/>
      <c r="UDV11" s="23"/>
      <c r="UDW11" s="23"/>
      <c r="UDX11" s="23"/>
      <c r="UDY11" s="23"/>
      <c r="UDZ11" s="23"/>
      <c r="UEA11" s="23"/>
      <c r="UEB11" s="23"/>
      <c r="UEC11" s="23"/>
      <c r="UED11" s="23"/>
      <c r="UEE11" s="23"/>
      <c r="UEF11" s="23"/>
      <c r="UEG11" s="23"/>
      <c r="UEH11" s="23"/>
      <c r="UEI11" s="23"/>
      <c r="UEJ11" s="23"/>
      <c r="UEK11" s="23"/>
      <c r="UEL11" s="23"/>
      <c r="UEM11" s="23"/>
      <c r="UEN11" s="23"/>
      <c r="UEO11" s="23"/>
      <c r="UEP11" s="23"/>
      <c r="UEQ11" s="23"/>
      <c r="UER11" s="23"/>
      <c r="UES11" s="23"/>
      <c r="UET11" s="23"/>
      <c r="UEU11" s="23"/>
      <c r="UEV11" s="23"/>
      <c r="UEW11" s="23"/>
      <c r="UEX11" s="23"/>
      <c r="UEY11" s="23"/>
      <c r="UEZ11" s="23"/>
      <c r="UFA11" s="23"/>
      <c r="UFB11" s="23"/>
      <c r="UFC11" s="23"/>
      <c r="UFD11" s="23"/>
      <c r="UFE11" s="23"/>
      <c r="UFF11" s="23"/>
      <c r="UFG11" s="23"/>
      <c r="UFH11" s="23"/>
      <c r="UFI11" s="23"/>
      <c r="UFJ11" s="23"/>
      <c r="UFK11" s="23"/>
      <c r="UFL11" s="23"/>
      <c r="UFM11" s="23"/>
      <c r="UFN11" s="23"/>
      <c r="UFO11" s="23"/>
      <c r="UFP11" s="23"/>
      <c r="UFQ11" s="23"/>
      <c r="UFR11" s="23"/>
      <c r="UFS11" s="23"/>
      <c r="UFT11" s="23"/>
      <c r="UFU11" s="23"/>
      <c r="UFV11" s="23"/>
      <c r="UFW11" s="23"/>
      <c r="UFX11" s="23"/>
      <c r="UFY11" s="23"/>
      <c r="UFZ11" s="23"/>
      <c r="UGA11" s="23"/>
      <c r="UGB11" s="23"/>
      <c r="UGC11" s="23"/>
      <c r="UGD11" s="23"/>
      <c r="UGE11" s="23"/>
      <c r="UGF11" s="23"/>
      <c r="UGG11" s="23"/>
      <c r="UGH11" s="23"/>
      <c r="UGI11" s="23"/>
      <c r="UGJ11" s="23"/>
      <c r="UGK11" s="23"/>
      <c r="UGL11" s="23"/>
      <c r="UGM11" s="23"/>
      <c r="UGN11" s="23"/>
      <c r="UGO11" s="23"/>
      <c r="UGP11" s="23"/>
      <c r="UGQ11" s="23"/>
      <c r="UGR11" s="23"/>
      <c r="UGS11" s="23"/>
      <c r="UGT11" s="23"/>
      <c r="UGU11" s="23"/>
      <c r="UGV11" s="23"/>
      <c r="UGW11" s="23"/>
      <c r="UGX11" s="23"/>
      <c r="UGY11" s="23"/>
      <c r="UGZ11" s="23"/>
      <c r="UHA11" s="23"/>
      <c r="UHB11" s="23"/>
      <c r="UHC11" s="23"/>
      <c r="UHD11" s="23"/>
      <c r="UHE11" s="23"/>
      <c r="UHF11" s="23"/>
      <c r="UHG11" s="23"/>
      <c r="UHH11" s="23"/>
      <c r="UHI11" s="23"/>
      <c r="UHJ11" s="23"/>
      <c r="UHK11" s="23"/>
      <c r="UHL11" s="23"/>
      <c r="UHM11" s="23"/>
      <c r="UHN11" s="23"/>
      <c r="UHO11" s="23"/>
      <c r="UHP11" s="23"/>
      <c r="UHQ11" s="23"/>
      <c r="UHR11" s="23"/>
      <c r="UHS11" s="23"/>
      <c r="UHT11" s="23"/>
      <c r="UHU11" s="23"/>
      <c r="UHV11" s="23"/>
      <c r="UHW11" s="23"/>
      <c r="UHX11" s="23"/>
      <c r="UHY11" s="23"/>
      <c r="UHZ11" s="23"/>
      <c r="UIA11" s="23"/>
      <c r="UIB11" s="23"/>
      <c r="UIC11" s="23"/>
      <c r="UID11" s="23"/>
      <c r="UIE11" s="23"/>
      <c r="UIF11" s="23"/>
      <c r="UIG11" s="23"/>
      <c r="UIH11" s="23"/>
      <c r="UII11" s="23"/>
      <c r="UIJ11" s="23"/>
      <c r="UIK11" s="23"/>
      <c r="UIL11" s="23"/>
      <c r="UIM11" s="23"/>
      <c r="UIN11" s="23"/>
      <c r="UIO11" s="23"/>
      <c r="UIP11" s="23"/>
      <c r="UIQ11" s="23"/>
      <c r="UIR11" s="23"/>
      <c r="UIS11" s="23"/>
      <c r="UIT11" s="23"/>
      <c r="UIU11" s="23"/>
      <c r="UIV11" s="23"/>
      <c r="UIW11" s="23"/>
      <c r="UIX11" s="23"/>
      <c r="UIY11" s="23"/>
      <c r="UIZ11" s="23"/>
      <c r="UJA11" s="23"/>
      <c r="UJB11" s="23"/>
      <c r="UJC11" s="23"/>
      <c r="UJD11" s="23"/>
      <c r="UJE11" s="23"/>
      <c r="UJF11" s="23"/>
      <c r="UJG11" s="23"/>
      <c r="UJH11" s="23"/>
      <c r="UJI11" s="23"/>
      <c r="UJJ11" s="23"/>
      <c r="UJK11" s="23"/>
      <c r="UJL11" s="23"/>
      <c r="UJM11" s="23"/>
      <c r="UJN11" s="23"/>
      <c r="UJO11" s="23"/>
      <c r="UJP11" s="23"/>
      <c r="UJQ11" s="23"/>
      <c r="UJR11" s="23"/>
      <c r="UJS11" s="23"/>
      <c r="UJT11" s="23"/>
      <c r="UJU11" s="23"/>
      <c r="UJV11" s="23"/>
      <c r="UJW11" s="23"/>
      <c r="UJX11" s="23"/>
      <c r="UJY11" s="23"/>
      <c r="UJZ11" s="23"/>
      <c r="UKA11" s="23"/>
      <c r="UKB11" s="23"/>
      <c r="UKC11" s="23"/>
      <c r="UKD11" s="23"/>
      <c r="UKE11" s="23"/>
      <c r="UKF11" s="23"/>
      <c r="UKG11" s="23"/>
      <c r="UKH11" s="23"/>
      <c r="UKI11" s="23"/>
      <c r="UKJ11" s="23"/>
      <c r="UKK11" s="23"/>
      <c r="UKL11" s="23"/>
      <c r="UKM11" s="23"/>
      <c r="UKN11" s="23"/>
      <c r="UKO11" s="23"/>
      <c r="UKP11" s="23"/>
      <c r="UKQ11" s="23"/>
      <c r="UKR11" s="23"/>
      <c r="UKS11" s="23"/>
      <c r="UKT11" s="23"/>
      <c r="UKU11" s="23"/>
      <c r="UKV11" s="23"/>
      <c r="UKW11" s="23"/>
      <c r="UKX11" s="23"/>
      <c r="UKY11" s="23"/>
      <c r="UKZ11" s="23"/>
      <c r="ULA11" s="23"/>
      <c r="ULB11" s="23"/>
      <c r="ULC11" s="23"/>
      <c r="ULD11" s="23"/>
      <c r="ULE11" s="23"/>
      <c r="ULF11" s="23"/>
      <c r="ULG11" s="23"/>
      <c r="ULH11" s="23"/>
      <c r="ULI11" s="23"/>
      <c r="ULJ11" s="23"/>
      <c r="ULK11" s="23"/>
      <c r="ULL11" s="23"/>
      <c r="ULM11" s="23"/>
      <c r="ULN11" s="23"/>
      <c r="ULO11" s="23"/>
      <c r="ULP11" s="23"/>
      <c r="ULQ11" s="23"/>
      <c r="ULR11" s="23"/>
      <c r="ULS11" s="23"/>
      <c r="ULT11" s="23"/>
      <c r="ULU11" s="23"/>
      <c r="ULV11" s="23"/>
      <c r="ULW11" s="23"/>
      <c r="ULX11" s="23"/>
      <c r="ULY11" s="23"/>
      <c r="ULZ11" s="23"/>
      <c r="UMA11" s="23"/>
      <c r="UMB11" s="23"/>
      <c r="UMC11" s="23"/>
      <c r="UMD11" s="23"/>
      <c r="UME11" s="23"/>
      <c r="UMF11" s="23"/>
      <c r="UMG11" s="23"/>
      <c r="UMH11" s="23"/>
      <c r="UMI11" s="23"/>
      <c r="UMJ11" s="23"/>
      <c r="UMK11" s="23"/>
      <c r="UML11" s="23"/>
      <c r="UMM11" s="23"/>
      <c r="UMN11" s="23"/>
      <c r="UMO11" s="23"/>
      <c r="UMP11" s="23"/>
      <c r="UMQ11" s="23"/>
      <c r="UMR11" s="23"/>
      <c r="UMS11" s="23"/>
      <c r="UMT11" s="23"/>
      <c r="UMU11" s="23"/>
      <c r="UMV11" s="23"/>
      <c r="UMW11" s="23"/>
      <c r="UMX11" s="23"/>
      <c r="UMY11" s="23"/>
      <c r="UMZ11" s="23"/>
      <c r="UNA11" s="23"/>
      <c r="UNB11" s="23"/>
      <c r="UNC11" s="23"/>
      <c r="UND11" s="23"/>
      <c r="UNE11" s="23"/>
      <c r="UNF11" s="23"/>
      <c r="UNG11" s="23"/>
      <c r="UNH11" s="23"/>
      <c r="UNI11" s="23"/>
      <c r="UNJ11" s="23"/>
      <c r="UNK11" s="23"/>
      <c r="UNL11" s="23"/>
      <c r="UNM11" s="23"/>
      <c r="UNN11" s="23"/>
      <c r="UNO11" s="23"/>
      <c r="UNP11" s="23"/>
      <c r="UNQ11" s="23"/>
      <c r="UNR11" s="23"/>
      <c r="UNS11" s="23"/>
      <c r="UNT11" s="23"/>
      <c r="UNU11" s="23"/>
      <c r="UNV11" s="23"/>
      <c r="UNW11" s="23"/>
      <c r="UNX11" s="23"/>
      <c r="UNY11" s="23"/>
      <c r="UNZ11" s="23"/>
      <c r="UOA11" s="23"/>
      <c r="UOB11" s="23"/>
      <c r="UOC11" s="23"/>
      <c r="UOD11" s="23"/>
      <c r="UOE11" s="23"/>
      <c r="UOF11" s="23"/>
      <c r="UOG11" s="23"/>
      <c r="UOH11" s="23"/>
      <c r="UOI11" s="23"/>
      <c r="UOJ11" s="23"/>
      <c r="UOK11" s="23"/>
      <c r="UOL11" s="23"/>
      <c r="UOM11" s="23"/>
      <c r="UON11" s="23"/>
      <c r="UOO11" s="23"/>
      <c r="UOP11" s="23"/>
      <c r="UOQ11" s="23"/>
      <c r="UOR11" s="23"/>
      <c r="UOS11" s="23"/>
      <c r="UOT11" s="23"/>
      <c r="UOU11" s="23"/>
      <c r="UOV11" s="23"/>
      <c r="UOW11" s="23"/>
      <c r="UOX11" s="23"/>
      <c r="UOY11" s="23"/>
      <c r="UOZ11" s="23"/>
      <c r="UPA11" s="23"/>
      <c r="UPB11" s="23"/>
      <c r="UPC11" s="23"/>
      <c r="UPD11" s="23"/>
      <c r="UPE11" s="23"/>
      <c r="UPF11" s="23"/>
      <c r="UPG11" s="23"/>
      <c r="UPH11" s="23"/>
      <c r="UPI11" s="23"/>
      <c r="UPJ11" s="23"/>
      <c r="UPK11" s="23"/>
      <c r="UPL11" s="23"/>
      <c r="UPM11" s="23"/>
      <c r="UPN11" s="23"/>
      <c r="UPO11" s="23"/>
      <c r="UPP11" s="23"/>
      <c r="UPQ11" s="23"/>
      <c r="UPR11" s="23"/>
      <c r="UPS11" s="23"/>
      <c r="UPT11" s="23"/>
      <c r="UPU11" s="23"/>
      <c r="UPV11" s="23"/>
      <c r="UPW11" s="23"/>
      <c r="UPX11" s="23"/>
      <c r="UPY11" s="23"/>
      <c r="UPZ11" s="23"/>
      <c r="UQA11" s="23"/>
      <c r="UQB11" s="23"/>
      <c r="UQC11" s="23"/>
      <c r="UQD11" s="23"/>
      <c r="UQE11" s="23"/>
      <c r="UQF11" s="23"/>
      <c r="UQG11" s="23"/>
      <c r="UQH11" s="23"/>
      <c r="UQI11" s="23"/>
      <c r="UQJ11" s="23"/>
      <c r="UQK11" s="23"/>
      <c r="UQL11" s="23"/>
      <c r="UQM11" s="23"/>
      <c r="UQN11" s="23"/>
      <c r="UQO11" s="23"/>
      <c r="UQP11" s="23"/>
      <c r="UQQ11" s="23"/>
      <c r="UQR11" s="23"/>
      <c r="UQS11" s="23"/>
      <c r="UQT11" s="23"/>
      <c r="UQU11" s="23"/>
      <c r="UQV11" s="23"/>
      <c r="UQW11" s="23"/>
      <c r="UQX11" s="23"/>
      <c r="UQY11" s="23"/>
      <c r="UQZ11" s="23"/>
      <c r="URA11" s="23"/>
      <c r="URB11" s="23"/>
      <c r="URC11" s="23"/>
      <c r="URD11" s="23"/>
      <c r="URE11" s="23"/>
      <c r="URF11" s="23"/>
      <c r="URG11" s="23"/>
      <c r="URH11" s="23"/>
      <c r="URI11" s="23"/>
      <c r="URJ11" s="23"/>
      <c r="URK11" s="23"/>
      <c r="URL11" s="23"/>
      <c r="URM11" s="23"/>
      <c r="URN11" s="23"/>
      <c r="URO11" s="23"/>
      <c r="URP11" s="23"/>
      <c r="URQ11" s="23"/>
      <c r="URR11" s="23"/>
      <c r="URS11" s="23"/>
      <c r="URT11" s="23"/>
      <c r="URU11" s="23"/>
      <c r="URV11" s="23"/>
      <c r="URW11" s="23"/>
      <c r="URX11" s="23"/>
      <c r="URY11" s="23"/>
      <c r="URZ11" s="23"/>
      <c r="USA11" s="23"/>
      <c r="USB11" s="23"/>
      <c r="USC11" s="23"/>
      <c r="USD11" s="23"/>
      <c r="USE11" s="23"/>
      <c r="USF11" s="23"/>
      <c r="USG11" s="23"/>
      <c r="USH11" s="23"/>
      <c r="USI11" s="23"/>
      <c r="USJ11" s="23"/>
      <c r="USK11" s="23"/>
      <c r="USL11" s="23"/>
      <c r="USM11" s="23"/>
      <c r="USN11" s="23"/>
      <c r="USO11" s="23"/>
      <c r="USP11" s="23"/>
      <c r="USQ11" s="23"/>
      <c r="USR11" s="23"/>
      <c r="USS11" s="23"/>
      <c r="UST11" s="23"/>
      <c r="USU11" s="23"/>
      <c r="USV11" s="23"/>
      <c r="USW11" s="23"/>
      <c r="USX11" s="23"/>
      <c r="USY11" s="23"/>
      <c r="USZ11" s="23"/>
      <c r="UTA11" s="23"/>
      <c r="UTB11" s="23"/>
      <c r="UTC11" s="23"/>
      <c r="UTD11" s="23"/>
      <c r="UTE11" s="23"/>
      <c r="UTF11" s="23"/>
      <c r="UTG11" s="23"/>
      <c r="UTH11" s="23"/>
      <c r="UTI11" s="23"/>
      <c r="UTJ11" s="23"/>
      <c r="UTK11" s="23"/>
      <c r="UTL11" s="23"/>
      <c r="UTM11" s="23"/>
      <c r="UTN11" s="23"/>
      <c r="UTO11" s="23"/>
      <c r="UTP11" s="23"/>
      <c r="UTQ11" s="23"/>
      <c r="UTR11" s="23"/>
      <c r="UTS11" s="23"/>
      <c r="UTT11" s="23"/>
      <c r="UTU11" s="23"/>
      <c r="UTV11" s="23"/>
      <c r="UTW11" s="23"/>
      <c r="UTX11" s="23"/>
      <c r="UTY11" s="23"/>
      <c r="UTZ11" s="23"/>
      <c r="UUA11" s="23"/>
      <c r="UUB11" s="23"/>
      <c r="UUC11" s="23"/>
      <c r="UUD11" s="23"/>
      <c r="UUE11" s="23"/>
      <c r="UUF11" s="23"/>
      <c r="UUG11" s="23"/>
      <c r="UUH11" s="23"/>
      <c r="UUI11" s="23"/>
      <c r="UUJ11" s="23"/>
      <c r="UUK11" s="23"/>
      <c r="UUL11" s="23"/>
      <c r="UUM11" s="23"/>
      <c r="UUN11" s="23"/>
      <c r="UUO11" s="23"/>
      <c r="UUP11" s="23"/>
      <c r="UUQ11" s="23"/>
      <c r="UUR11" s="23"/>
      <c r="UUS11" s="23"/>
      <c r="UUT11" s="23"/>
      <c r="UUU11" s="23"/>
      <c r="UUV11" s="23"/>
      <c r="UUW11" s="23"/>
      <c r="UUX11" s="23"/>
      <c r="UUY11" s="23"/>
      <c r="UUZ11" s="23"/>
      <c r="UVA11" s="23"/>
      <c r="UVB11" s="23"/>
      <c r="UVC11" s="23"/>
      <c r="UVD11" s="23"/>
      <c r="UVE11" s="23"/>
      <c r="UVF11" s="23"/>
      <c r="UVG11" s="23"/>
      <c r="UVH11" s="23"/>
      <c r="UVI11" s="23"/>
      <c r="UVJ11" s="23"/>
      <c r="UVK11" s="23"/>
      <c r="UVL11" s="23"/>
      <c r="UVM11" s="23"/>
      <c r="UVN11" s="23"/>
      <c r="UVO11" s="23"/>
      <c r="UVP11" s="23"/>
      <c r="UVQ11" s="23"/>
      <c r="UVR11" s="23"/>
      <c r="UVS11" s="23"/>
      <c r="UVT11" s="23"/>
      <c r="UVU11" s="23"/>
      <c r="UVV11" s="23"/>
      <c r="UVW11" s="23"/>
      <c r="UVX11" s="23"/>
      <c r="UVY11" s="23"/>
      <c r="UVZ11" s="23"/>
      <c r="UWA11" s="23"/>
      <c r="UWB11" s="23"/>
      <c r="UWC11" s="23"/>
      <c r="UWD11" s="23"/>
      <c r="UWE11" s="23"/>
      <c r="UWF11" s="23"/>
      <c r="UWG11" s="23"/>
      <c r="UWH11" s="23"/>
      <c r="UWI11" s="23"/>
      <c r="UWJ11" s="23"/>
      <c r="UWK11" s="23"/>
      <c r="UWL11" s="23"/>
      <c r="UWM11" s="23"/>
      <c r="UWN11" s="23"/>
      <c r="UWO11" s="23"/>
      <c r="UWP11" s="23"/>
      <c r="UWQ11" s="23"/>
      <c r="UWR11" s="23"/>
      <c r="UWS11" s="23"/>
      <c r="UWT11" s="23"/>
      <c r="UWU11" s="23"/>
      <c r="UWV11" s="23"/>
      <c r="UWW11" s="23"/>
      <c r="UWX11" s="23"/>
      <c r="UWY11" s="23"/>
      <c r="UWZ11" s="23"/>
      <c r="UXA11" s="23"/>
      <c r="UXB11" s="23"/>
      <c r="UXC11" s="23"/>
      <c r="UXD11" s="23"/>
      <c r="UXE11" s="23"/>
      <c r="UXF11" s="23"/>
      <c r="UXG11" s="23"/>
      <c r="UXH11" s="23"/>
      <c r="UXI11" s="23"/>
      <c r="UXJ11" s="23"/>
      <c r="UXK11" s="23"/>
      <c r="UXL11" s="23"/>
      <c r="UXM11" s="23"/>
      <c r="UXN11" s="23"/>
      <c r="UXO11" s="23"/>
      <c r="UXP11" s="23"/>
      <c r="UXQ11" s="23"/>
      <c r="UXR11" s="23"/>
      <c r="UXS11" s="23"/>
      <c r="UXT11" s="23"/>
      <c r="UXU11" s="23"/>
      <c r="UXV11" s="23"/>
      <c r="UXW11" s="23"/>
      <c r="UXX11" s="23"/>
      <c r="UXY11" s="23"/>
      <c r="UXZ11" s="23"/>
      <c r="UYA11" s="23"/>
      <c r="UYB11" s="23"/>
      <c r="UYC11" s="23"/>
      <c r="UYD11" s="23"/>
      <c r="UYE11" s="23"/>
      <c r="UYF11" s="23"/>
      <c r="UYG11" s="23"/>
      <c r="UYH11" s="23"/>
      <c r="UYI11" s="23"/>
      <c r="UYJ11" s="23"/>
      <c r="UYK11" s="23"/>
      <c r="UYL11" s="23"/>
      <c r="UYM11" s="23"/>
      <c r="UYN11" s="23"/>
      <c r="UYO11" s="23"/>
      <c r="UYP11" s="23"/>
      <c r="UYQ11" s="23"/>
      <c r="UYR11" s="23"/>
      <c r="UYS11" s="23"/>
      <c r="UYT11" s="23"/>
      <c r="UYU11" s="23"/>
      <c r="UYV11" s="23"/>
      <c r="UYW11" s="23"/>
      <c r="UYX11" s="23"/>
      <c r="UYY11" s="23"/>
      <c r="UYZ11" s="23"/>
      <c r="UZA11" s="23"/>
      <c r="UZB11" s="23"/>
      <c r="UZC11" s="23"/>
      <c r="UZD11" s="23"/>
      <c r="UZE11" s="23"/>
      <c r="UZF11" s="23"/>
      <c r="UZG11" s="23"/>
      <c r="UZH11" s="23"/>
      <c r="UZI11" s="23"/>
      <c r="UZJ11" s="23"/>
      <c r="UZK11" s="23"/>
      <c r="UZL11" s="23"/>
      <c r="UZM11" s="23"/>
      <c r="UZN11" s="23"/>
      <c r="UZO11" s="23"/>
      <c r="UZP11" s="23"/>
      <c r="UZQ11" s="23"/>
      <c r="UZR11" s="23"/>
      <c r="UZS11" s="23"/>
      <c r="UZT11" s="23"/>
      <c r="UZU11" s="23"/>
      <c r="UZV11" s="23"/>
      <c r="UZW11" s="23"/>
      <c r="UZX11" s="23"/>
      <c r="UZY11" s="23"/>
      <c r="UZZ11" s="23"/>
      <c r="VAA11" s="23"/>
      <c r="VAB11" s="23"/>
      <c r="VAC11" s="23"/>
      <c r="VAD11" s="23"/>
      <c r="VAE11" s="23"/>
      <c r="VAF11" s="23"/>
      <c r="VAG11" s="23"/>
      <c r="VAH11" s="23"/>
      <c r="VAI11" s="23"/>
      <c r="VAJ11" s="23"/>
      <c r="VAK11" s="23"/>
      <c r="VAL11" s="23"/>
      <c r="VAM11" s="23"/>
      <c r="VAN11" s="23"/>
      <c r="VAO11" s="23"/>
      <c r="VAP11" s="23"/>
      <c r="VAQ11" s="23"/>
      <c r="VAR11" s="23"/>
      <c r="VAS11" s="23"/>
      <c r="VAT11" s="23"/>
      <c r="VAU11" s="23"/>
      <c r="VAV11" s="23"/>
      <c r="VAW11" s="23"/>
      <c r="VAX11" s="23"/>
      <c r="VAY11" s="23"/>
      <c r="VAZ11" s="23"/>
      <c r="VBA11" s="23"/>
      <c r="VBB11" s="23"/>
      <c r="VBC11" s="23"/>
      <c r="VBD11" s="23"/>
      <c r="VBE11" s="23"/>
      <c r="VBF11" s="23"/>
      <c r="VBG11" s="23"/>
      <c r="VBH11" s="23"/>
      <c r="VBI11" s="23"/>
      <c r="VBJ11" s="23"/>
      <c r="VBK11" s="23"/>
      <c r="VBL11" s="23"/>
      <c r="VBM11" s="23"/>
      <c r="VBN11" s="23"/>
      <c r="VBO11" s="23"/>
      <c r="VBP11" s="23"/>
      <c r="VBQ11" s="23"/>
      <c r="VBR11" s="23"/>
      <c r="VBS11" s="23"/>
      <c r="VBT11" s="23"/>
      <c r="VBU11" s="23"/>
      <c r="VBV11" s="23"/>
      <c r="VBW11" s="23"/>
      <c r="VBX11" s="23"/>
      <c r="VBY11" s="23"/>
      <c r="VBZ11" s="23"/>
      <c r="VCA11" s="23"/>
      <c r="VCB11" s="23"/>
      <c r="VCC11" s="23"/>
      <c r="VCD11" s="23"/>
      <c r="VCE11" s="23"/>
      <c r="VCF11" s="23"/>
      <c r="VCG11" s="23"/>
      <c r="VCH11" s="23"/>
      <c r="VCI11" s="23"/>
      <c r="VCJ11" s="23"/>
      <c r="VCK11" s="23"/>
      <c r="VCL11" s="23"/>
      <c r="VCM11" s="23"/>
      <c r="VCN11" s="23"/>
      <c r="VCO11" s="23"/>
      <c r="VCP11" s="23"/>
      <c r="VCQ11" s="23"/>
      <c r="VCR11" s="23"/>
      <c r="VCS11" s="23"/>
      <c r="VCT11" s="23"/>
      <c r="VCU11" s="23"/>
      <c r="VCV11" s="23"/>
      <c r="VCW11" s="23"/>
      <c r="VCX11" s="23"/>
      <c r="VCY11" s="23"/>
      <c r="VCZ11" s="23"/>
      <c r="VDA11" s="23"/>
      <c r="VDB11" s="23"/>
      <c r="VDC11" s="23"/>
      <c r="VDD11" s="23"/>
      <c r="VDE11" s="23"/>
      <c r="VDF11" s="23"/>
      <c r="VDG11" s="23"/>
      <c r="VDH11" s="23"/>
      <c r="VDI11" s="23"/>
      <c r="VDJ11" s="23"/>
      <c r="VDK11" s="23"/>
      <c r="VDL11" s="23"/>
      <c r="VDM11" s="23"/>
      <c r="VDN11" s="23"/>
      <c r="VDO11" s="23"/>
      <c r="VDP11" s="23"/>
      <c r="VDQ11" s="23"/>
      <c r="VDR11" s="23"/>
      <c r="VDS11" s="23"/>
      <c r="VDT11" s="23"/>
      <c r="VDU11" s="23"/>
      <c r="VDV11" s="23"/>
      <c r="VDW11" s="23"/>
      <c r="VDX11" s="23"/>
      <c r="VDY11" s="23"/>
      <c r="VDZ11" s="23"/>
      <c r="VEA11" s="23"/>
      <c r="VEB11" s="23"/>
      <c r="VEC11" s="23"/>
      <c r="VED11" s="23"/>
      <c r="VEE11" s="23"/>
      <c r="VEF11" s="23"/>
      <c r="VEG11" s="23"/>
      <c r="VEH11" s="23"/>
      <c r="VEI11" s="23"/>
      <c r="VEJ11" s="23"/>
      <c r="VEK11" s="23"/>
      <c r="VEL11" s="23"/>
      <c r="VEM11" s="23"/>
      <c r="VEN11" s="23"/>
      <c r="VEO11" s="23"/>
      <c r="VEP11" s="23"/>
      <c r="VEQ11" s="23"/>
      <c r="VER11" s="23"/>
      <c r="VES11" s="23"/>
      <c r="VET11" s="23"/>
      <c r="VEU11" s="23"/>
      <c r="VEV11" s="23"/>
      <c r="VEW11" s="23"/>
      <c r="VEX11" s="23"/>
      <c r="VEY11" s="23"/>
      <c r="VEZ11" s="23"/>
      <c r="VFA11" s="23"/>
      <c r="VFB11" s="23"/>
      <c r="VFC11" s="23"/>
      <c r="VFD11" s="23"/>
      <c r="VFE11" s="23"/>
      <c r="VFF11" s="23"/>
      <c r="VFG11" s="23"/>
      <c r="VFH11" s="23"/>
      <c r="VFI11" s="23"/>
      <c r="VFJ11" s="23"/>
      <c r="VFK11" s="23"/>
      <c r="VFL11" s="23"/>
      <c r="VFM11" s="23"/>
      <c r="VFN11" s="23"/>
      <c r="VFO11" s="23"/>
      <c r="VFP11" s="23"/>
      <c r="VFQ11" s="23"/>
      <c r="VFR11" s="23"/>
      <c r="VFS11" s="23"/>
      <c r="VFT11" s="23"/>
      <c r="VFU11" s="23"/>
      <c r="VFV11" s="23"/>
      <c r="VFW11" s="23"/>
      <c r="VFX11" s="23"/>
      <c r="VFY11" s="23"/>
      <c r="VFZ11" s="23"/>
      <c r="VGA11" s="23"/>
      <c r="VGB11" s="23"/>
      <c r="VGC11" s="23"/>
      <c r="VGD11" s="23"/>
      <c r="VGE11" s="23"/>
      <c r="VGF11" s="23"/>
      <c r="VGG11" s="23"/>
      <c r="VGH11" s="23"/>
      <c r="VGI11" s="23"/>
      <c r="VGJ11" s="23"/>
      <c r="VGK11" s="23"/>
      <c r="VGL11" s="23"/>
      <c r="VGM11" s="23"/>
      <c r="VGN11" s="23"/>
      <c r="VGO11" s="23"/>
      <c r="VGP11" s="23"/>
      <c r="VGQ11" s="23"/>
      <c r="VGR11" s="23"/>
      <c r="VGS11" s="23"/>
      <c r="VGT11" s="23"/>
      <c r="VGU11" s="23"/>
      <c r="VGV11" s="23"/>
      <c r="VGW11" s="23"/>
      <c r="VGX11" s="23"/>
      <c r="VGY11" s="23"/>
      <c r="VGZ11" s="23"/>
      <c r="VHA11" s="23"/>
      <c r="VHB11" s="23"/>
      <c r="VHC11" s="23"/>
      <c r="VHD11" s="23"/>
      <c r="VHE11" s="23"/>
      <c r="VHF11" s="23"/>
      <c r="VHG11" s="23"/>
      <c r="VHH11" s="23"/>
      <c r="VHI11" s="23"/>
      <c r="VHJ11" s="23"/>
      <c r="VHK11" s="23"/>
      <c r="VHL11" s="23"/>
      <c r="VHM11" s="23"/>
      <c r="VHN11" s="23"/>
      <c r="VHO11" s="23"/>
      <c r="VHP11" s="23"/>
      <c r="VHQ11" s="23"/>
      <c r="VHR11" s="23"/>
      <c r="VHS11" s="23"/>
      <c r="VHT11" s="23"/>
      <c r="VHU11" s="23"/>
      <c r="VHV11" s="23"/>
      <c r="VHW11" s="23"/>
      <c r="VHX11" s="23"/>
      <c r="VHY11" s="23"/>
      <c r="VHZ11" s="23"/>
      <c r="VIA11" s="23"/>
      <c r="VIB11" s="23"/>
      <c r="VIC11" s="23"/>
      <c r="VID11" s="23"/>
      <c r="VIE11" s="23"/>
      <c r="VIF11" s="23"/>
      <c r="VIG11" s="23"/>
      <c r="VIH11" s="23"/>
      <c r="VII11" s="23"/>
      <c r="VIJ11" s="23"/>
      <c r="VIK11" s="23"/>
      <c r="VIL11" s="23"/>
      <c r="VIM11" s="23"/>
      <c r="VIN11" s="23"/>
      <c r="VIO11" s="23"/>
      <c r="VIP11" s="23"/>
      <c r="VIQ11" s="23"/>
      <c r="VIR11" s="23"/>
      <c r="VIS11" s="23"/>
      <c r="VIT11" s="23"/>
      <c r="VIU11" s="23"/>
      <c r="VIV11" s="23"/>
      <c r="VIW11" s="23"/>
      <c r="VIX11" s="23"/>
      <c r="VIY11" s="23"/>
      <c r="VIZ11" s="23"/>
      <c r="VJA11" s="23"/>
      <c r="VJB11" s="23"/>
      <c r="VJC11" s="23"/>
      <c r="VJD11" s="23"/>
      <c r="VJE11" s="23"/>
      <c r="VJF11" s="23"/>
      <c r="VJG11" s="23"/>
      <c r="VJH11" s="23"/>
      <c r="VJI11" s="23"/>
      <c r="VJJ11" s="23"/>
      <c r="VJK11" s="23"/>
      <c r="VJL11" s="23"/>
      <c r="VJM11" s="23"/>
      <c r="VJN11" s="23"/>
      <c r="VJO11" s="23"/>
      <c r="VJP11" s="23"/>
      <c r="VJQ11" s="23"/>
      <c r="VJR11" s="23"/>
      <c r="VJS11" s="23"/>
      <c r="VJT11" s="23"/>
      <c r="VJU11" s="23"/>
      <c r="VJV11" s="23"/>
      <c r="VJW11" s="23"/>
      <c r="VJX11" s="23"/>
      <c r="VJY11" s="23"/>
      <c r="VJZ11" s="23"/>
      <c r="VKA11" s="23"/>
      <c r="VKB11" s="23"/>
      <c r="VKC11" s="23"/>
      <c r="VKD11" s="23"/>
      <c r="VKE11" s="23"/>
      <c r="VKF11" s="23"/>
      <c r="VKG11" s="23"/>
      <c r="VKH11" s="23"/>
      <c r="VKI11" s="23"/>
      <c r="VKJ11" s="23"/>
      <c r="VKK11" s="23"/>
      <c r="VKL11" s="23"/>
      <c r="VKM11" s="23"/>
      <c r="VKN11" s="23"/>
      <c r="VKO11" s="23"/>
      <c r="VKP11" s="23"/>
      <c r="VKQ11" s="23"/>
      <c r="VKR11" s="23"/>
      <c r="VKS11" s="23"/>
      <c r="VKT11" s="23"/>
      <c r="VKU11" s="23"/>
      <c r="VKV11" s="23"/>
      <c r="VKW11" s="23"/>
      <c r="VKX11" s="23"/>
      <c r="VKY11" s="23"/>
      <c r="VKZ11" s="23"/>
      <c r="VLA11" s="23"/>
      <c r="VLB11" s="23"/>
      <c r="VLC11" s="23"/>
      <c r="VLD11" s="23"/>
      <c r="VLE11" s="23"/>
      <c r="VLF11" s="23"/>
      <c r="VLG11" s="23"/>
      <c r="VLH11" s="23"/>
      <c r="VLI11" s="23"/>
      <c r="VLJ11" s="23"/>
      <c r="VLK11" s="23"/>
      <c r="VLL11" s="23"/>
      <c r="VLM11" s="23"/>
      <c r="VLN11" s="23"/>
      <c r="VLO11" s="23"/>
      <c r="VLP11" s="23"/>
      <c r="VLQ11" s="23"/>
      <c r="VLR11" s="23"/>
      <c r="VLS11" s="23"/>
      <c r="VLT11" s="23"/>
      <c r="VLU11" s="23"/>
      <c r="VLV11" s="23"/>
      <c r="VLW11" s="23"/>
      <c r="VLX11" s="23"/>
      <c r="VLY11" s="23"/>
      <c r="VLZ11" s="23"/>
      <c r="VMA11" s="23"/>
      <c r="VMB11" s="23"/>
      <c r="VMC11" s="23"/>
      <c r="VMD11" s="23"/>
      <c r="VME11" s="23"/>
      <c r="VMF11" s="23"/>
      <c r="VMG11" s="23"/>
      <c r="VMH11" s="23"/>
      <c r="VMI11" s="23"/>
      <c r="VMJ11" s="23"/>
      <c r="VMK11" s="23"/>
      <c r="VML11" s="23"/>
      <c r="VMM11" s="23"/>
      <c r="VMN11" s="23"/>
      <c r="VMO11" s="23"/>
      <c r="VMP11" s="23"/>
      <c r="VMQ11" s="23"/>
      <c r="VMR11" s="23"/>
      <c r="VMS11" s="23"/>
      <c r="VMT11" s="23"/>
      <c r="VMU11" s="23"/>
      <c r="VMV11" s="23"/>
      <c r="VMW11" s="23"/>
      <c r="VMX11" s="23"/>
      <c r="VMY11" s="23"/>
      <c r="VMZ11" s="23"/>
      <c r="VNA11" s="23"/>
      <c r="VNB11" s="23"/>
      <c r="VNC11" s="23"/>
      <c r="VND11" s="23"/>
      <c r="VNE11" s="23"/>
      <c r="VNF11" s="23"/>
      <c r="VNG11" s="23"/>
      <c r="VNH11" s="23"/>
      <c r="VNI11" s="23"/>
      <c r="VNJ11" s="23"/>
      <c r="VNK11" s="23"/>
      <c r="VNL11" s="23"/>
      <c r="VNM11" s="23"/>
      <c r="VNN11" s="23"/>
      <c r="VNO11" s="23"/>
      <c r="VNP11" s="23"/>
      <c r="VNQ11" s="23"/>
      <c r="VNR11" s="23"/>
      <c r="VNS11" s="23"/>
      <c r="VNT11" s="23"/>
      <c r="VNU11" s="23"/>
      <c r="VNV11" s="23"/>
      <c r="VNW11" s="23"/>
      <c r="VNX11" s="23"/>
      <c r="VNY11" s="23"/>
      <c r="VNZ11" s="23"/>
      <c r="VOA11" s="23"/>
      <c r="VOB11" s="23"/>
      <c r="VOC11" s="23"/>
      <c r="VOD11" s="23"/>
      <c r="VOE11" s="23"/>
      <c r="VOF11" s="23"/>
      <c r="VOG11" s="23"/>
      <c r="VOH11" s="23"/>
      <c r="VOI11" s="23"/>
      <c r="VOJ11" s="23"/>
      <c r="VOK11" s="23"/>
      <c r="VOL11" s="23"/>
      <c r="VOM11" s="23"/>
      <c r="VON11" s="23"/>
      <c r="VOO11" s="23"/>
      <c r="VOP11" s="23"/>
      <c r="VOQ11" s="23"/>
      <c r="VOR11" s="23"/>
      <c r="VOS11" s="23"/>
      <c r="VOT11" s="23"/>
      <c r="VOU11" s="23"/>
      <c r="VOV11" s="23"/>
      <c r="VOW11" s="23"/>
      <c r="VOX11" s="23"/>
      <c r="VOY11" s="23"/>
      <c r="VOZ11" s="23"/>
      <c r="VPA11" s="23"/>
      <c r="VPB11" s="23"/>
      <c r="VPC11" s="23"/>
      <c r="VPD11" s="23"/>
      <c r="VPE11" s="23"/>
      <c r="VPF11" s="23"/>
      <c r="VPG11" s="23"/>
      <c r="VPH11" s="23"/>
      <c r="VPI11" s="23"/>
      <c r="VPJ11" s="23"/>
      <c r="VPK11" s="23"/>
      <c r="VPL11" s="23"/>
      <c r="VPM11" s="23"/>
      <c r="VPN11" s="23"/>
      <c r="VPO11" s="23"/>
      <c r="VPP11" s="23"/>
      <c r="VPQ11" s="23"/>
      <c r="VPR11" s="23"/>
      <c r="VPS11" s="23"/>
      <c r="VPT11" s="23"/>
      <c r="VPU11" s="23"/>
      <c r="VPV11" s="23"/>
      <c r="VPW11" s="23"/>
      <c r="VPX11" s="23"/>
      <c r="VPY11" s="23"/>
      <c r="VPZ11" s="23"/>
      <c r="VQA11" s="23"/>
      <c r="VQB11" s="23"/>
      <c r="VQC11" s="23"/>
      <c r="VQD11" s="23"/>
      <c r="VQE11" s="23"/>
      <c r="VQF11" s="23"/>
      <c r="VQG11" s="23"/>
      <c r="VQH11" s="23"/>
      <c r="VQI11" s="23"/>
      <c r="VQJ11" s="23"/>
      <c r="VQK11" s="23"/>
      <c r="VQL11" s="23"/>
      <c r="VQM11" s="23"/>
      <c r="VQN11" s="23"/>
      <c r="VQO11" s="23"/>
      <c r="VQP11" s="23"/>
      <c r="VQQ11" s="23"/>
      <c r="VQR11" s="23"/>
      <c r="VQS11" s="23"/>
      <c r="VQT11" s="23"/>
      <c r="VQU11" s="23"/>
      <c r="VQV11" s="23"/>
      <c r="VQW11" s="23"/>
      <c r="VQX11" s="23"/>
      <c r="VQY11" s="23"/>
      <c r="VQZ11" s="23"/>
      <c r="VRA11" s="23"/>
      <c r="VRB11" s="23"/>
      <c r="VRC11" s="23"/>
      <c r="VRD11" s="23"/>
      <c r="VRE11" s="23"/>
      <c r="VRF11" s="23"/>
      <c r="VRG11" s="23"/>
      <c r="VRH11" s="23"/>
      <c r="VRI11" s="23"/>
      <c r="VRJ11" s="23"/>
      <c r="VRK11" s="23"/>
      <c r="VRL11" s="23"/>
      <c r="VRM11" s="23"/>
      <c r="VRN11" s="23"/>
      <c r="VRO11" s="23"/>
      <c r="VRP11" s="23"/>
      <c r="VRQ11" s="23"/>
      <c r="VRR11" s="23"/>
      <c r="VRS11" s="23"/>
      <c r="VRT11" s="23"/>
      <c r="VRU11" s="23"/>
      <c r="VRV11" s="23"/>
      <c r="VRW11" s="23"/>
      <c r="VRX11" s="23"/>
      <c r="VRY11" s="23"/>
      <c r="VRZ11" s="23"/>
      <c r="VSA11" s="23"/>
      <c r="VSB11" s="23"/>
      <c r="VSC11" s="23"/>
      <c r="VSD11" s="23"/>
      <c r="VSE11" s="23"/>
      <c r="VSF11" s="23"/>
      <c r="VSG11" s="23"/>
      <c r="VSH11" s="23"/>
      <c r="VSI11" s="23"/>
      <c r="VSJ11" s="23"/>
      <c r="VSK11" s="23"/>
      <c r="VSL11" s="23"/>
      <c r="VSM11" s="23"/>
      <c r="VSN11" s="23"/>
      <c r="VSO11" s="23"/>
      <c r="VSP11" s="23"/>
      <c r="VSQ11" s="23"/>
      <c r="VSR11" s="23"/>
      <c r="VSS11" s="23"/>
      <c r="VST11" s="23"/>
      <c r="VSU11" s="23"/>
      <c r="VSV11" s="23"/>
      <c r="VSW11" s="23"/>
      <c r="VSX11" s="23"/>
      <c r="VSY11" s="23"/>
      <c r="VSZ11" s="23"/>
      <c r="VTA11" s="23"/>
      <c r="VTB11" s="23"/>
      <c r="VTC11" s="23"/>
      <c r="VTD11" s="23"/>
      <c r="VTE11" s="23"/>
      <c r="VTF11" s="23"/>
      <c r="VTG11" s="23"/>
      <c r="VTH11" s="23"/>
      <c r="VTI11" s="23"/>
      <c r="VTJ11" s="23"/>
      <c r="VTK11" s="23"/>
      <c r="VTL11" s="23"/>
      <c r="VTM11" s="23"/>
      <c r="VTN11" s="23"/>
      <c r="VTO11" s="23"/>
      <c r="VTP11" s="23"/>
      <c r="VTQ11" s="23"/>
      <c r="VTR11" s="23"/>
      <c r="VTS11" s="23"/>
      <c r="VTT11" s="23"/>
      <c r="VTU11" s="23"/>
      <c r="VTV11" s="23"/>
      <c r="VTW11" s="23"/>
      <c r="VTX11" s="23"/>
      <c r="VTY11" s="23"/>
      <c r="VTZ11" s="23"/>
      <c r="VUA11" s="23"/>
      <c r="VUB11" s="23"/>
      <c r="VUC11" s="23"/>
      <c r="VUD11" s="23"/>
      <c r="VUE11" s="23"/>
      <c r="VUF11" s="23"/>
      <c r="VUG11" s="23"/>
      <c r="VUH11" s="23"/>
      <c r="VUI11" s="23"/>
      <c r="VUJ11" s="23"/>
      <c r="VUK11" s="23"/>
      <c r="VUL11" s="23"/>
      <c r="VUM11" s="23"/>
      <c r="VUN11" s="23"/>
      <c r="VUO11" s="23"/>
      <c r="VUP11" s="23"/>
      <c r="VUQ11" s="23"/>
      <c r="VUR11" s="23"/>
      <c r="VUS11" s="23"/>
      <c r="VUT11" s="23"/>
      <c r="VUU11" s="23"/>
      <c r="VUV11" s="23"/>
      <c r="VUW11" s="23"/>
      <c r="VUX11" s="23"/>
      <c r="VUY11" s="23"/>
      <c r="VUZ11" s="23"/>
      <c r="VVA11" s="23"/>
      <c r="VVB11" s="23"/>
      <c r="VVC11" s="23"/>
      <c r="VVD11" s="23"/>
      <c r="VVE11" s="23"/>
      <c r="VVF11" s="23"/>
      <c r="VVG11" s="23"/>
      <c r="VVH11" s="23"/>
      <c r="VVI11" s="23"/>
      <c r="VVJ11" s="23"/>
      <c r="VVK11" s="23"/>
      <c r="VVL11" s="23"/>
      <c r="VVM11" s="23"/>
      <c r="VVN11" s="23"/>
      <c r="VVO11" s="23"/>
      <c r="VVP11" s="23"/>
      <c r="VVQ11" s="23"/>
      <c r="VVR11" s="23"/>
      <c r="VVS11" s="23"/>
      <c r="VVT11" s="23"/>
      <c r="VVU11" s="23"/>
      <c r="VVV11" s="23"/>
      <c r="VVW11" s="23"/>
      <c r="VVX11" s="23"/>
      <c r="VVY11" s="23"/>
      <c r="VVZ11" s="23"/>
      <c r="VWA11" s="23"/>
      <c r="VWB11" s="23"/>
      <c r="VWC11" s="23"/>
      <c r="VWD11" s="23"/>
      <c r="VWE11" s="23"/>
      <c r="VWF11" s="23"/>
      <c r="VWG11" s="23"/>
      <c r="VWH11" s="23"/>
      <c r="VWI11" s="23"/>
      <c r="VWJ11" s="23"/>
      <c r="VWK11" s="23"/>
      <c r="VWL11" s="23"/>
      <c r="VWM11" s="23"/>
      <c r="VWN11" s="23"/>
      <c r="VWO11" s="23"/>
      <c r="VWP11" s="23"/>
      <c r="VWQ11" s="23"/>
      <c r="VWR11" s="23"/>
      <c r="VWS11" s="23"/>
      <c r="VWT11" s="23"/>
      <c r="VWU11" s="23"/>
      <c r="VWV11" s="23"/>
      <c r="VWW11" s="23"/>
      <c r="VWX11" s="23"/>
      <c r="VWY11" s="23"/>
      <c r="VWZ11" s="23"/>
      <c r="VXA11" s="23"/>
      <c r="VXB11" s="23"/>
      <c r="VXC11" s="23"/>
      <c r="VXD11" s="23"/>
      <c r="VXE11" s="23"/>
      <c r="VXF11" s="23"/>
      <c r="VXG11" s="23"/>
      <c r="VXH11" s="23"/>
      <c r="VXI11" s="23"/>
      <c r="VXJ11" s="23"/>
      <c r="VXK11" s="23"/>
      <c r="VXL11" s="23"/>
      <c r="VXM11" s="23"/>
      <c r="VXN11" s="23"/>
      <c r="VXO11" s="23"/>
      <c r="VXP11" s="23"/>
      <c r="VXQ11" s="23"/>
      <c r="VXR11" s="23"/>
      <c r="VXS11" s="23"/>
      <c r="VXT11" s="23"/>
      <c r="VXU11" s="23"/>
      <c r="VXV11" s="23"/>
      <c r="VXW11" s="23"/>
      <c r="VXX11" s="23"/>
      <c r="VXY11" s="23"/>
      <c r="VXZ11" s="23"/>
      <c r="VYA11" s="23"/>
      <c r="VYB11" s="23"/>
      <c r="VYC11" s="23"/>
      <c r="VYD11" s="23"/>
      <c r="VYE11" s="23"/>
      <c r="VYF11" s="23"/>
      <c r="VYG11" s="23"/>
      <c r="VYH11" s="23"/>
      <c r="VYI11" s="23"/>
      <c r="VYJ11" s="23"/>
      <c r="VYK11" s="23"/>
      <c r="VYL11" s="23"/>
      <c r="VYM11" s="23"/>
      <c r="VYN11" s="23"/>
      <c r="VYO11" s="23"/>
      <c r="VYP11" s="23"/>
      <c r="VYQ11" s="23"/>
      <c r="VYR11" s="23"/>
      <c r="VYS11" s="23"/>
      <c r="VYT11" s="23"/>
      <c r="VYU11" s="23"/>
      <c r="VYV11" s="23"/>
      <c r="VYW11" s="23"/>
      <c r="VYX11" s="23"/>
      <c r="VYY11" s="23"/>
      <c r="VYZ11" s="23"/>
      <c r="VZA11" s="23"/>
      <c r="VZB11" s="23"/>
      <c r="VZC11" s="23"/>
      <c r="VZD11" s="23"/>
      <c r="VZE11" s="23"/>
      <c r="VZF11" s="23"/>
      <c r="VZG11" s="23"/>
      <c r="VZH11" s="23"/>
      <c r="VZI11" s="23"/>
      <c r="VZJ11" s="23"/>
      <c r="VZK11" s="23"/>
      <c r="VZL11" s="23"/>
      <c r="VZM11" s="23"/>
      <c r="VZN11" s="23"/>
      <c r="VZO11" s="23"/>
      <c r="VZP11" s="23"/>
      <c r="VZQ11" s="23"/>
      <c r="VZR11" s="23"/>
      <c r="VZS11" s="23"/>
      <c r="VZT11" s="23"/>
      <c r="VZU11" s="23"/>
      <c r="VZV11" s="23"/>
      <c r="VZW11" s="23"/>
      <c r="VZX11" s="23"/>
      <c r="VZY11" s="23"/>
      <c r="VZZ11" s="23"/>
      <c r="WAA11" s="23"/>
      <c r="WAB11" s="23"/>
      <c r="WAC11" s="23"/>
      <c r="WAD11" s="23"/>
      <c r="WAE11" s="23"/>
      <c r="WAF11" s="23"/>
      <c r="WAG11" s="23"/>
      <c r="WAH11" s="23"/>
      <c r="WAI11" s="23"/>
      <c r="WAJ11" s="23"/>
      <c r="WAK11" s="23"/>
      <c r="WAL11" s="23"/>
      <c r="WAM11" s="23"/>
      <c r="WAN11" s="23"/>
      <c r="WAO11" s="23"/>
      <c r="WAP11" s="23"/>
      <c r="WAQ11" s="23"/>
      <c r="WAR11" s="23"/>
      <c r="WAS11" s="23"/>
      <c r="WAT11" s="23"/>
      <c r="WAU11" s="23"/>
      <c r="WAV11" s="23"/>
      <c r="WAW11" s="23"/>
      <c r="WAX11" s="23"/>
      <c r="WAY11" s="23"/>
      <c r="WAZ11" s="23"/>
      <c r="WBA11" s="23"/>
      <c r="WBB11" s="23"/>
      <c r="WBC11" s="23"/>
      <c r="WBD11" s="23"/>
      <c r="WBE11" s="23"/>
      <c r="WBF11" s="23"/>
      <c r="WBG11" s="23"/>
      <c r="WBH11" s="23"/>
      <c r="WBI11" s="23"/>
      <c r="WBJ11" s="23"/>
      <c r="WBK11" s="23"/>
      <c r="WBL11" s="23"/>
      <c r="WBM11" s="23"/>
      <c r="WBN11" s="23"/>
      <c r="WBO11" s="23"/>
      <c r="WBP11" s="23"/>
      <c r="WBQ11" s="23"/>
      <c r="WBR11" s="23"/>
      <c r="WBS11" s="23"/>
      <c r="WBT11" s="23"/>
      <c r="WBU11" s="23"/>
      <c r="WBV11" s="23"/>
      <c r="WBW11" s="23"/>
      <c r="WBX11" s="23"/>
      <c r="WBY11" s="23"/>
      <c r="WBZ11" s="23"/>
      <c r="WCA11" s="23"/>
      <c r="WCB11" s="23"/>
      <c r="WCC11" s="23"/>
      <c r="WCD11" s="23"/>
      <c r="WCE11" s="23"/>
      <c r="WCF11" s="23"/>
      <c r="WCG11" s="23"/>
      <c r="WCH11" s="23"/>
      <c r="WCI11" s="23"/>
      <c r="WCJ11" s="23"/>
      <c r="WCK11" s="23"/>
      <c r="WCL11" s="23"/>
      <c r="WCM11" s="23"/>
      <c r="WCN11" s="23"/>
      <c r="WCO11" s="23"/>
      <c r="WCP11" s="23"/>
      <c r="WCQ11" s="23"/>
      <c r="WCR11" s="23"/>
      <c r="WCS11" s="23"/>
      <c r="WCT11" s="23"/>
      <c r="WCU11" s="23"/>
      <c r="WCV11" s="23"/>
      <c r="WCW11" s="23"/>
      <c r="WCX11" s="23"/>
      <c r="WCY11" s="23"/>
      <c r="WCZ11" s="23"/>
      <c r="WDA11" s="23"/>
      <c r="WDB11" s="23"/>
      <c r="WDC11" s="23"/>
      <c r="WDD11" s="23"/>
      <c r="WDE11" s="23"/>
      <c r="WDF11" s="23"/>
      <c r="WDG11" s="23"/>
      <c r="WDH11" s="23"/>
      <c r="WDI11" s="23"/>
      <c r="WDJ11" s="23"/>
      <c r="WDK11" s="23"/>
      <c r="WDL11" s="23"/>
      <c r="WDM11" s="23"/>
      <c r="WDN11" s="23"/>
      <c r="WDO11" s="23"/>
      <c r="WDP11" s="23"/>
      <c r="WDQ11" s="23"/>
      <c r="WDR11" s="23"/>
      <c r="WDS11" s="23"/>
      <c r="WDT11" s="23"/>
      <c r="WDU11" s="23"/>
      <c r="WDV11" s="23"/>
      <c r="WDW11" s="23"/>
      <c r="WDX11" s="23"/>
      <c r="WDY11" s="23"/>
      <c r="WDZ11" s="23"/>
      <c r="WEA11" s="23"/>
      <c r="WEB11" s="23"/>
      <c r="WEC11" s="23"/>
      <c r="WED11" s="23"/>
      <c r="WEE11" s="23"/>
      <c r="WEF11" s="23"/>
      <c r="WEG11" s="23"/>
      <c r="WEH11" s="23"/>
      <c r="WEI11" s="23"/>
      <c r="WEJ11" s="23"/>
      <c r="WEK11" s="23"/>
      <c r="WEL11" s="23"/>
      <c r="WEM11" s="23"/>
      <c r="WEN11" s="23"/>
      <c r="WEO11" s="23"/>
      <c r="WEP11" s="23"/>
      <c r="WEQ11" s="23"/>
      <c r="WER11" s="23"/>
      <c r="WES11" s="23"/>
      <c r="WET11" s="23"/>
      <c r="WEU11" s="23"/>
      <c r="WEV11" s="23"/>
      <c r="WEW11" s="23"/>
      <c r="WEX11" s="23"/>
      <c r="WEY11" s="23"/>
      <c r="WEZ11" s="23"/>
      <c r="WFA11" s="23"/>
      <c r="WFB11" s="23"/>
      <c r="WFC11" s="23"/>
      <c r="WFD11" s="23"/>
      <c r="WFE11" s="23"/>
      <c r="WFF11" s="23"/>
      <c r="WFG11" s="23"/>
      <c r="WFH11" s="23"/>
      <c r="WFI11" s="23"/>
      <c r="WFJ11" s="23"/>
      <c r="WFK11" s="23"/>
      <c r="WFL11" s="23"/>
      <c r="WFM11" s="23"/>
      <c r="WFN11" s="23"/>
      <c r="WFO11" s="23"/>
      <c r="WFP11" s="23"/>
      <c r="WFQ11" s="23"/>
      <c r="WFR11" s="23"/>
      <c r="WFS11" s="23"/>
      <c r="WFT11" s="23"/>
      <c r="WFU11" s="23"/>
      <c r="WFV11" s="23"/>
      <c r="WFW11" s="23"/>
      <c r="WFX11" s="23"/>
      <c r="WFY11" s="23"/>
      <c r="WFZ11" s="23"/>
      <c r="WGA11" s="23"/>
      <c r="WGB11" s="23"/>
      <c r="WGC11" s="23"/>
      <c r="WGD11" s="23"/>
      <c r="WGE11" s="23"/>
      <c r="WGF11" s="23"/>
      <c r="WGG11" s="23"/>
      <c r="WGH11" s="23"/>
      <c r="WGI11" s="23"/>
      <c r="WGJ11" s="23"/>
      <c r="WGK11" s="23"/>
      <c r="WGL11" s="23"/>
      <c r="WGM11" s="23"/>
      <c r="WGN11" s="23"/>
      <c r="WGO11" s="23"/>
      <c r="WGP11" s="23"/>
      <c r="WGQ11" s="23"/>
      <c r="WGR11" s="23"/>
      <c r="WGS11" s="23"/>
      <c r="WGT11" s="23"/>
      <c r="WGU11" s="23"/>
      <c r="WGV11" s="23"/>
      <c r="WGW11" s="23"/>
      <c r="WGX11" s="23"/>
      <c r="WGY11" s="23"/>
      <c r="WGZ11" s="23"/>
      <c r="WHA11" s="23"/>
      <c r="WHB11" s="23"/>
      <c r="WHC11" s="23"/>
      <c r="WHD11" s="23"/>
      <c r="WHE11" s="23"/>
      <c r="WHF11" s="23"/>
      <c r="WHG11" s="23"/>
      <c r="WHH11" s="23"/>
      <c r="WHI11" s="23"/>
      <c r="WHJ11" s="23"/>
      <c r="WHK11" s="23"/>
      <c r="WHL11" s="23"/>
      <c r="WHM11" s="23"/>
      <c r="WHN11" s="23"/>
      <c r="WHO11" s="23"/>
      <c r="WHP11" s="23"/>
      <c r="WHQ11" s="23"/>
      <c r="WHR11" s="23"/>
      <c r="WHS11" s="23"/>
      <c r="WHT11" s="23"/>
      <c r="WHU11" s="23"/>
      <c r="WHV11" s="23"/>
      <c r="WHW11" s="23"/>
      <c r="WHX11" s="23"/>
      <c r="WHY11" s="23"/>
      <c r="WHZ11" s="23"/>
      <c r="WIA11" s="23"/>
      <c r="WIB11" s="23"/>
      <c r="WIC11" s="23"/>
      <c r="WID11" s="23"/>
      <c r="WIE11" s="23"/>
      <c r="WIF11" s="23"/>
      <c r="WIG11" s="23"/>
      <c r="WIH11" s="23"/>
      <c r="WII11" s="23"/>
      <c r="WIJ11" s="23"/>
      <c r="WIK11" s="23"/>
      <c r="WIL11" s="23"/>
      <c r="WIM11" s="23"/>
      <c r="WIN11" s="23"/>
      <c r="WIO11" s="23"/>
      <c r="WIP11" s="23"/>
      <c r="WIQ11" s="23"/>
      <c r="WIR11" s="23"/>
      <c r="WIS11" s="23"/>
      <c r="WIT11" s="23"/>
      <c r="WIU11" s="23"/>
      <c r="WIV11" s="23"/>
      <c r="WIW11" s="23"/>
      <c r="WIX11" s="23"/>
      <c r="WIY11" s="23"/>
      <c r="WIZ11" s="23"/>
      <c r="WJA11" s="23"/>
      <c r="WJB11" s="23"/>
      <c r="WJC11" s="23"/>
      <c r="WJD11" s="23"/>
      <c r="WJE11" s="23"/>
      <c r="WJF11" s="23"/>
      <c r="WJG11" s="23"/>
      <c r="WJH11" s="23"/>
      <c r="WJI11" s="23"/>
      <c r="WJJ11" s="23"/>
      <c r="WJK11" s="23"/>
      <c r="WJL11" s="23"/>
      <c r="WJM11" s="23"/>
      <c r="WJN11" s="23"/>
      <c r="WJO11" s="23"/>
      <c r="WJP11" s="23"/>
      <c r="WJQ11" s="23"/>
      <c r="WJR11" s="23"/>
      <c r="WJS11" s="23"/>
      <c r="WJT11" s="23"/>
      <c r="WJU11" s="23"/>
      <c r="WJV11" s="23"/>
      <c r="WJW11" s="23"/>
      <c r="WJX11" s="23"/>
      <c r="WJY11" s="23"/>
      <c r="WJZ11" s="23"/>
      <c r="WKA11" s="23"/>
      <c r="WKB11" s="23"/>
      <c r="WKC11" s="23"/>
      <c r="WKD11" s="23"/>
      <c r="WKE11" s="23"/>
      <c r="WKF11" s="23"/>
      <c r="WKG11" s="23"/>
      <c r="WKH11" s="23"/>
      <c r="WKI11" s="23"/>
      <c r="WKJ11" s="23"/>
      <c r="WKK11" s="23"/>
      <c r="WKL11" s="23"/>
      <c r="WKM11" s="23"/>
      <c r="WKN11" s="23"/>
      <c r="WKO11" s="23"/>
      <c r="WKP11" s="23"/>
      <c r="WKQ11" s="23"/>
      <c r="WKR11" s="23"/>
      <c r="WKS11" s="23"/>
      <c r="WKT11" s="23"/>
      <c r="WKU11" s="23"/>
      <c r="WKV11" s="23"/>
      <c r="WKW11" s="23"/>
      <c r="WKX11" s="23"/>
      <c r="WKY11" s="23"/>
      <c r="WKZ11" s="23"/>
      <c r="WLA11" s="23"/>
      <c r="WLB11" s="23"/>
      <c r="WLC11" s="23"/>
      <c r="WLD11" s="23"/>
      <c r="WLE11" s="23"/>
      <c r="WLF11" s="23"/>
      <c r="WLG11" s="23"/>
      <c r="WLH11" s="23"/>
      <c r="WLI11" s="23"/>
      <c r="WLJ11" s="23"/>
      <c r="WLK11" s="23"/>
      <c r="WLL11" s="23"/>
      <c r="WLM11" s="23"/>
      <c r="WLN11" s="23"/>
      <c r="WLO11" s="23"/>
      <c r="WLP11" s="23"/>
      <c r="WLQ11" s="23"/>
      <c r="WLR11" s="23"/>
      <c r="WLS11" s="23"/>
      <c r="WLT11" s="23"/>
      <c r="WLU11" s="23"/>
      <c r="WLV11" s="23"/>
      <c r="WLW11" s="23"/>
      <c r="WLX11" s="23"/>
      <c r="WLY11" s="23"/>
      <c r="WLZ11" s="23"/>
      <c r="WMA11" s="23"/>
      <c r="WMB11" s="23"/>
      <c r="WMC11" s="23"/>
      <c r="WMD11" s="23"/>
      <c r="WME11" s="23"/>
      <c r="WMF11" s="23"/>
      <c r="WMG11" s="23"/>
      <c r="WMH11" s="23"/>
      <c r="WMI11" s="23"/>
      <c r="WMJ11" s="23"/>
      <c r="WMK11" s="23"/>
      <c r="WML11" s="23"/>
      <c r="WMM11" s="23"/>
      <c r="WMN11" s="23"/>
      <c r="WMO11" s="23"/>
      <c r="WMP11" s="23"/>
      <c r="WMQ11" s="23"/>
      <c r="WMR11" s="23"/>
      <c r="WMS11" s="23"/>
      <c r="WMT11" s="23"/>
      <c r="WMU11" s="23"/>
      <c r="WMV11" s="23"/>
      <c r="WMW11" s="23"/>
      <c r="WMX11" s="23"/>
      <c r="WMY11" s="23"/>
      <c r="WMZ11" s="23"/>
      <c r="WNA11" s="23"/>
      <c r="WNB11" s="23"/>
      <c r="WNC11" s="23"/>
      <c r="WND11" s="23"/>
      <c r="WNE11" s="23"/>
      <c r="WNF11" s="23"/>
      <c r="WNG11" s="23"/>
      <c r="WNH11" s="23"/>
      <c r="WNI11" s="23"/>
      <c r="WNJ11" s="23"/>
      <c r="WNK11" s="23"/>
      <c r="WNL11" s="23"/>
      <c r="WNM11" s="23"/>
      <c r="WNN11" s="23"/>
      <c r="WNO11" s="23"/>
      <c r="WNP11" s="23"/>
      <c r="WNQ11" s="23"/>
      <c r="WNR11" s="23"/>
      <c r="WNS11" s="23"/>
      <c r="WNT11" s="23"/>
      <c r="WNU11" s="23"/>
      <c r="WNV11" s="23"/>
      <c r="WNW11" s="23"/>
      <c r="WNX11" s="23"/>
      <c r="WNY11" s="23"/>
      <c r="WNZ11" s="23"/>
      <c r="WOA11" s="23"/>
      <c r="WOB11" s="23"/>
      <c r="WOC11" s="23"/>
      <c r="WOD11" s="23"/>
      <c r="WOE11" s="23"/>
      <c r="WOF11" s="23"/>
      <c r="WOG11" s="23"/>
      <c r="WOH11" s="23"/>
      <c r="WOI11" s="23"/>
      <c r="WOJ11" s="23"/>
      <c r="WOK11" s="23"/>
      <c r="WOL11" s="23"/>
      <c r="WOM11" s="23"/>
      <c r="WON11" s="23"/>
      <c r="WOO11" s="23"/>
      <c r="WOP11" s="23"/>
      <c r="WOQ11" s="23"/>
      <c r="WOR11" s="23"/>
      <c r="WOS11" s="23"/>
      <c r="WOT11" s="23"/>
      <c r="WOU11" s="23"/>
      <c r="WOV11" s="23"/>
      <c r="WOW11" s="23"/>
      <c r="WOX11" s="23"/>
      <c r="WOY11" s="23"/>
      <c r="WOZ11" s="23"/>
      <c r="WPA11" s="23"/>
      <c r="WPB11" s="23"/>
      <c r="WPC11" s="23"/>
      <c r="WPD11" s="23"/>
      <c r="WPE11" s="23"/>
      <c r="WPF11" s="23"/>
      <c r="WPG11" s="23"/>
      <c r="WPH11" s="23"/>
      <c r="WPI11" s="23"/>
      <c r="WPJ11" s="23"/>
      <c r="WPK11" s="23"/>
      <c r="WPL11" s="23"/>
      <c r="WPM11" s="23"/>
      <c r="WPN11" s="23"/>
      <c r="WPO11" s="23"/>
      <c r="WPP11" s="23"/>
      <c r="WPQ11" s="23"/>
      <c r="WPR11" s="23"/>
      <c r="WPS11" s="23"/>
      <c r="WPT11" s="23"/>
      <c r="WPU11" s="23"/>
      <c r="WPV11" s="23"/>
      <c r="WPW11" s="23"/>
      <c r="WPX11" s="23"/>
      <c r="WPY11" s="23"/>
      <c r="WPZ11" s="23"/>
      <c r="WQA11" s="23"/>
      <c r="WQB11" s="23"/>
      <c r="WQC11" s="23"/>
      <c r="WQD11" s="23"/>
      <c r="WQE11" s="23"/>
      <c r="WQF11" s="23"/>
      <c r="WQG11" s="23"/>
      <c r="WQH11" s="23"/>
      <c r="WQI11" s="23"/>
      <c r="WQJ11" s="23"/>
      <c r="WQK11" s="23"/>
      <c r="WQL11" s="23"/>
      <c r="WQM11" s="23"/>
      <c r="WQN11" s="23"/>
      <c r="WQO11" s="23"/>
      <c r="WQP11" s="23"/>
      <c r="WQQ11" s="23"/>
      <c r="WQR11" s="23"/>
      <c r="WQS11" s="23"/>
      <c r="WQT11" s="23"/>
      <c r="WQU11" s="23"/>
      <c r="WQV11" s="23"/>
      <c r="WQW11" s="23"/>
      <c r="WQX11" s="23"/>
      <c r="WQY11" s="23"/>
      <c r="WQZ11" s="23"/>
      <c r="WRA11" s="23"/>
      <c r="WRB11" s="23"/>
      <c r="WRC11" s="23"/>
      <c r="WRD11" s="23"/>
      <c r="WRE11" s="23"/>
      <c r="WRF11" s="23"/>
      <c r="WRG11" s="23"/>
      <c r="WRH11" s="23"/>
      <c r="WRI11" s="23"/>
      <c r="WRJ11" s="23"/>
      <c r="WRK11" s="23"/>
      <c r="WRL11" s="23"/>
      <c r="WRM11" s="23"/>
      <c r="WRN11" s="23"/>
      <c r="WRO11" s="23"/>
      <c r="WRP11" s="23"/>
      <c r="WRQ11" s="23"/>
      <c r="WRR11" s="23"/>
      <c r="WRS11" s="23"/>
      <c r="WRT11" s="23"/>
      <c r="WRU11" s="23"/>
      <c r="WRV11" s="23"/>
      <c r="WRW11" s="23"/>
      <c r="WRX11" s="23"/>
      <c r="WRY11" s="23"/>
      <c r="WRZ11" s="23"/>
      <c r="WSA11" s="23"/>
      <c r="WSB11" s="23"/>
      <c r="WSC11" s="23"/>
      <c r="WSD11" s="23"/>
      <c r="WSE11" s="23"/>
      <c r="WSF11" s="23"/>
      <c r="WSG11" s="23"/>
      <c r="WSH11" s="23"/>
      <c r="WSI11" s="23"/>
      <c r="WSJ11" s="23"/>
      <c r="WSK11" s="23"/>
      <c r="WSL11" s="23"/>
      <c r="WSM11" s="23"/>
      <c r="WSN11" s="23"/>
      <c r="WSO11" s="23"/>
      <c r="WSP11" s="23"/>
      <c r="WSQ11" s="23"/>
      <c r="WSR11" s="23"/>
      <c r="WSS11" s="23"/>
      <c r="WST11" s="23"/>
      <c r="WSU11" s="23"/>
      <c r="WSV11" s="23"/>
      <c r="WSW11" s="23"/>
      <c r="WSX11" s="23"/>
      <c r="WSY11" s="23"/>
      <c r="WSZ11" s="23"/>
      <c r="WTA11" s="23"/>
      <c r="WTB11" s="23"/>
      <c r="WTC11" s="23"/>
      <c r="WTD11" s="23"/>
      <c r="WTE11" s="23"/>
      <c r="WTF11" s="23"/>
      <c r="WTG11" s="23"/>
      <c r="WTH11" s="23"/>
      <c r="WTI11" s="23"/>
      <c r="WTJ11" s="23"/>
      <c r="WTK11" s="23"/>
      <c r="WTL11" s="23"/>
      <c r="WTM11" s="23"/>
      <c r="WTN11" s="23"/>
      <c r="WTO11" s="23"/>
      <c r="WTP11" s="23"/>
      <c r="WTQ11" s="23"/>
      <c r="WTR11" s="23"/>
      <c r="WTS11" s="23"/>
      <c r="WTT11" s="23"/>
      <c r="WTU11" s="23"/>
      <c r="WTV11" s="23"/>
      <c r="WTW11" s="23"/>
      <c r="WTX11" s="23"/>
      <c r="WTY11" s="23"/>
      <c r="WTZ11" s="23"/>
      <c r="WUA11" s="23"/>
      <c r="WUB11" s="23"/>
      <c r="WUC11" s="23"/>
      <c r="WUD11" s="23"/>
      <c r="WUE11" s="23"/>
      <c r="WUF11" s="23"/>
      <c r="WUG11" s="23"/>
      <c r="WUH11" s="23"/>
      <c r="WUI11" s="23"/>
      <c r="WUJ11" s="23"/>
      <c r="WUK11" s="23"/>
      <c r="WUL11" s="23"/>
      <c r="WUM11" s="23"/>
      <c r="WUN11" s="23"/>
      <c r="WUO11" s="23"/>
      <c r="WUP11" s="23"/>
      <c r="WUQ11" s="23"/>
      <c r="WUR11" s="23"/>
      <c r="WUS11" s="23"/>
      <c r="WUT11" s="23"/>
      <c r="WUU11" s="23"/>
      <c r="WUV11" s="23"/>
      <c r="WUW11" s="23"/>
      <c r="WUX11" s="23"/>
      <c r="WUY11" s="23"/>
      <c r="WUZ11" s="23"/>
      <c r="WVA11" s="23"/>
      <c r="WVB11" s="23"/>
      <c r="WVC11" s="23"/>
      <c r="WVD11" s="23"/>
      <c r="WVE11" s="23"/>
      <c r="WVF11" s="23"/>
      <c r="WVG11" s="23"/>
      <c r="WVH11" s="23"/>
      <c r="WVI11" s="23"/>
      <c r="WVJ11" s="23"/>
      <c r="WVK11" s="23"/>
      <c r="WVL11" s="23"/>
      <c r="WVM11" s="23"/>
      <c r="WVN11" s="23"/>
      <c r="WVO11" s="23"/>
      <c r="WVP11" s="23"/>
      <c r="WVQ11" s="23"/>
      <c r="WVR11" s="23"/>
      <c r="WVS11" s="23"/>
      <c r="WVT11" s="23"/>
      <c r="WVU11" s="23"/>
      <c r="WVV11" s="23"/>
      <c r="WVW11" s="23"/>
      <c r="WVX11" s="23"/>
      <c r="WVY11" s="23"/>
      <c r="WVZ11" s="23"/>
      <c r="WWA11" s="23"/>
      <c r="WWB11" s="23"/>
      <c r="WWC11" s="23"/>
      <c r="WWD11" s="23"/>
      <c r="WWE11" s="23"/>
      <c r="WWF11" s="23"/>
      <c r="WWG11" s="23"/>
      <c r="WWH11" s="23"/>
      <c r="WWI11" s="23"/>
      <c r="WWJ11" s="23"/>
      <c r="WWK11" s="23"/>
      <c r="WWL11" s="23"/>
      <c r="WWM11" s="23"/>
      <c r="WWN11" s="23"/>
      <c r="WWO11" s="23"/>
      <c r="WWP11" s="23"/>
      <c r="WWQ11" s="23"/>
      <c r="WWR11" s="23"/>
      <c r="WWS11" s="23"/>
      <c r="WWT11" s="23"/>
      <c r="WWU11" s="23"/>
      <c r="WWV11" s="23"/>
      <c r="WWW11" s="23"/>
      <c r="WWX11" s="23"/>
      <c r="WWY11" s="23"/>
      <c r="WWZ11" s="23"/>
      <c r="WXA11" s="23"/>
      <c r="WXB11" s="23"/>
      <c r="WXC11" s="23"/>
      <c r="WXD11" s="23"/>
      <c r="WXE11" s="23"/>
      <c r="WXF11" s="23"/>
      <c r="WXG11" s="23"/>
      <c r="WXH11" s="23"/>
      <c r="WXI11" s="23"/>
      <c r="WXJ11" s="23"/>
      <c r="WXK11" s="23"/>
      <c r="WXL11" s="23"/>
      <c r="WXM11" s="23"/>
      <c r="WXN11" s="23"/>
      <c r="WXO11" s="23"/>
      <c r="WXP11" s="23"/>
      <c r="WXQ11" s="23"/>
      <c r="WXR11" s="23"/>
      <c r="WXS11" s="23"/>
      <c r="WXT11" s="23"/>
      <c r="WXU11" s="23"/>
      <c r="WXV11" s="23"/>
      <c r="WXW11" s="23"/>
      <c r="WXX11" s="23"/>
      <c r="WXY11" s="23"/>
      <c r="WXZ11" s="23"/>
      <c r="WYA11" s="23"/>
      <c r="WYB11" s="23"/>
      <c r="WYC11" s="23"/>
      <c r="WYD11" s="23"/>
      <c r="WYE11" s="23"/>
      <c r="WYF11" s="23"/>
      <c r="WYG11" s="23"/>
      <c r="WYH11" s="23"/>
      <c r="WYI11" s="23"/>
      <c r="WYJ11" s="23"/>
      <c r="WYK11" s="23"/>
      <c r="WYL11" s="23"/>
      <c r="WYM11" s="23"/>
      <c r="WYN11" s="23"/>
      <c r="WYO11" s="23"/>
      <c r="WYP11" s="23"/>
      <c r="WYQ11" s="23"/>
      <c r="WYR11" s="23"/>
      <c r="WYS11" s="23"/>
      <c r="WYT11" s="23"/>
      <c r="WYU11" s="23"/>
      <c r="WYV11" s="23"/>
      <c r="WYW11" s="23"/>
      <c r="WYX11" s="23"/>
      <c r="WYY11" s="23"/>
      <c r="WYZ11" s="23"/>
      <c r="WZA11" s="23"/>
      <c r="WZB11" s="23"/>
      <c r="WZC11" s="23"/>
      <c r="WZD11" s="23"/>
      <c r="WZE11" s="23"/>
      <c r="WZF11" s="23"/>
      <c r="WZG11" s="23"/>
      <c r="WZH11" s="23"/>
      <c r="WZI11" s="23"/>
      <c r="WZJ11" s="23"/>
      <c r="WZK11" s="23"/>
      <c r="WZL11" s="23"/>
      <c r="WZM11" s="23"/>
      <c r="WZN11" s="23"/>
      <c r="WZO11" s="23"/>
      <c r="WZP11" s="23"/>
      <c r="WZQ11" s="23"/>
      <c r="WZR11" s="23"/>
      <c r="WZS11" s="23"/>
      <c r="WZT11" s="23"/>
      <c r="WZU11" s="23"/>
      <c r="WZV11" s="23"/>
      <c r="WZW11" s="23"/>
      <c r="WZX11" s="23"/>
      <c r="WZY11" s="23"/>
      <c r="WZZ11" s="23"/>
      <c r="XAA11" s="23"/>
      <c r="XAB11" s="23"/>
      <c r="XAC11" s="23"/>
      <c r="XAD11" s="23"/>
      <c r="XAE11" s="23"/>
      <c r="XAF11" s="23"/>
      <c r="XAG11" s="23"/>
      <c r="XAH11" s="23"/>
      <c r="XAI11" s="23"/>
      <c r="XAJ11" s="23"/>
      <c r="XAK11" s="23"/>
      <c r="XAL11" s="23"/>
      <c r="XAM11" s="23"/>
      <c r="XAN11" s="23"/>
      <c r="XAO11" s="23"/>
      <c r="XAP11" s="23"/>
      <c r="XAQ11" s="23"/>
      <c r="XAR11" s="23"/>
      <c r="XAS11" s="23"/>
      <c r="XAT11" s="23"/>
      <c r="XAU11" s="23"/>
      <c r="XAV11" s="23"/>
      <c r="XAW11" s="23"/>
      <c r="XAX11" s="23"/>
      <c r="XAY11" s="23"/>
      <c r="XAZ11" s="23"/>
      <c r="XBA11" s="23"/>
      <c r="XBB11" s="23"/>
      <c r="XBC11" s="23"/>
      <c r="XBD11" s="23"/>
      <c r="XBE11" s="23"/>
      <c r="XBF11" s="23"/>
      <c r="XBG11" s="23"/>
      <c r="XBH11" s="23"/>
      <c r="XBI11" s="23"/>
      <c r="XBJ11" s="23"/>
      <c r="XBK11" s="23"/>
      <c r="XBL11" s="23"/>
      <c r="XBM11" s="23"/>
      <c r="XBN11" s="23"/>
      <c r="XBO11" s="23"/>
      <c r="XBP11" s="23"/>
      <c r="XBQ11" s="23"/>
      <c r="XBR11" s="23"/>
      <c r="XBS11" s="23"/>
      <c r="XBT11" s="23"/>
      <c r="XBU11" s="23"/>
      <c r="XBV11" s="23"/>
      <c r="XBW11" s="23"/>
      <c r="XBX11" s="23"/>
      <c r="XBY11" s="23"/>
      <c r="XBZ11" s="23"/>
      <c r="XCA11" s="23"/>
      <c r="XCB11" s="23"/>
      <c r="XCC11" s="23"/>
      <c r="XCD11" s="23"/>
      <c r="XCE11" s="23"/>
      <c r="XCF11" s="23"/>
      <c r="XCG11" s="23"/>
      <c r="XCH11" s="23"/>
      <c r="XCI11" s="23"/>
      <c r="XCJ11" s="23"/>
      <c r="XCK11" s="23"/>
      <c r="XCL11" s="23"/>
      <c r="XCM11" s="23"/>
      <c r="XCN11" s="23"/>
      <c r="XCO11" s="23"/>
      <c r="XCP11" s="23"/>
      <c r="XCQ11" s="23"/>
      <c r="XCR11" s="23"/>
      <c r="XCS11" s="23"/>
      <c r="XCT11" s="23"/>
      <c r="XCU11" s="23"/>
      <c r="XCV11" s="23"/>
      <c r="XCW11" s="23"/>
      <c r="XCX11" s="23"/>
      <c r="XCY11" s="23"/>
      <c r="XCZ11" s="23"/>
      <c r="XDA11" s="23"/>
      <c r="XDB11" s="23"/>
      <c r="XDC11" s="23"/>
      <c r="XDD11" s="23"/>
      <c r="XDE11" s="23"/>
      <c r="XDF11" s="23"/>
      <c r="XDG11" s="23"/>
      <c r="XDH11" s="23"/>
      <c r="XDI11" s="23"/>
      <c r="XDJ11" s="23"/>
      <c r="XDK11" s="23"/>
      <c r="XDL11" s="23"/>
      <c r="XDM11" s="23"/>
      <c r="XDN11" s="23"/>
      <c r="XDO11" s="23"/>
      <c r="XDP11" s="23"/>
      <c r="XDQ11" s="23"/>
      <c r="XDR11" s="23"/>
      <c r="XDS11" s="23"/>
      <c r="XDT11" s="23"/>
      <c r="XDU11" s="23"/>
      <c r="XDV11" s="23"/>
      <c r="XDW11" s="23"/>
      <c r="XDX11" s="23"/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  <c r="XEP11" s="23"/>
      <c r="XEQ11" s="23"/>
      <c r="XER11" s="23"/>
      <c r="XES11" s="23"/>
      <c r="XET11" s="23"/>
      <c r="XEU11" s="23"/>
      <c r="XEV11" s="23"/>
      <c r="XEW11" s="23"/>
      <c r="XEX11" s="23"/>
      <c r="XEY11" s="23"/>
      <c r="XEZ11" s="23"/>
      <c r="XFA11" s="23"/>
      <c r="XFB11" s="23"/>
      <c r="XFC11" s="23"/>
      <c r="XFD11" s="23"/>
    </row>
    <row r="12" spans="2:16384" ht="20.100000000000001" customHeight="1" thickBot="1">
      <c r="B12" s="585">
        <v>2009</v>
      </c>
      <c r="C12" s="573">
        <v>1890.6</v>
      </c>
      <c r="D12" s="573">
        <v>3781.2</v>
      </c>
      <c r="E12" s="103"/>
    </row>
    <row r="13" spans="2:16384" s="250" customFormat="1" ht="20.100000000000001" customHeight="1" thickBot="1">
      <c r="B13" s="582">
        <v>2010</v>
      </c>
      <c r="C13" s="583">
        <v>1829.626111</v>
      </c>
      <c r="D13" s="583">
        <v>3659.2</v>
      </c>
      <c r="E13" s="584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  <c r="AMI13" s="23"/>
      <c r="AMJ13" s="23"/>
      <c r="AMK13" s="23"/>
      <c r="AML13" s="23"/>
      <c r="AMM13" s="23"/>
      <c r="AMN13" s="23"/>
      <c r="AMO13" s="23"/>
      <c r="AMP13" s="23"/>
      <c r="AMQ13" s="23"/>
      <c r="AMR13" s="23"/>
      <c r="AMS13" s="23"/>
      <c r="AMT13" s="23"/>
      <c r="AMU13" s="23"/>
      <c r="AMV13" s="23"/>
      <c r="AMW13" s="23"/>
      <c r="AMX13" s="23"/>
      <c r="AMY13" s="23"/>
      <c r="AMZ13" s="23"/>
      <c r="ANA13" s="23"/>
      <c r="ANB13" s="23"/>
      <c r="ANC13" s="23"/>
      <c r="AND13" s="23"/>
      <c r="ANE13" s="23"/>
      <c r="ANF13" s="23"/>
      <c r="ANG13" s="23"/>
      <c r="ANH13" s="23"/>
      <c r="ANI13" s="23"/>
      <c r="ANJ13" s="23"/>
      <c r="ANK13" s="23"/>
      <c r="ANL13" s="23"/>
      <c r="ANM13" s="23"/>
      <c r="ANN13" s="23"/>
      <c r="ANO13" s="23"/>
      <c r="ANP13" s="23"/>
      <c r="ANQ13" s="23"/>
      <c r="ANR13" s="23"/>
      <c r="ANS13" s="23"/>
      <c r="ANT13" s="23"/>
      <c r="ANU13" s="23"/>
      <c r="ANV13" s="23"/>
      <c r="ANW13" s="23"/>
      <c r="ANX13" s="23"/>
      <c r="ANY13" s="23"/>
      <c r="ANZ13" s="23"/>
      <c r="AOA13" s="23"/>
      <c r="AOB13" s="23"/>
      <c r="AOC13" s="23"/>
      <c r="AOD13" s="23"/>
      <c r="AOE13" s="23"/>
      <c r="AOF13" s="23"/>
      <c r="AOG13" s="23"/>
      <c r="AOH13" s="23"/>
      <c r="AOI13" s="23"/>
      <c r="AOJ13" s="23"/>
      <c r="AOK13" s="23"/>
      <c r="AOL13" s="23"/>
      <c r="AOM13" s="23"/>
      <c r="AON13" s="23"/>
      <c r="AOO13" s="23"/>
      <c r="AOP13" s="23"/>
      <c r="AOQ13" s="23"/>
      <c r="AOR13" s="23"/>
      <c r="AOS13" s="23"/>
      <c r="AOT13" s="23"/>
      <c r="AOU13" s="23"/>
      <c r="AOV13" s="23"/>
      <c r="AOW13" s="23"/>
      <c r="AOX13" s="23"/>
      <c r="AOY13" s="23"/>
      <c r="AOZ13" s="23"/>
      <c r="APA13" s="23"/>
      <c r="APB13" s="23"/>
      <c r="APC13" s="23"/>
      <c r="APD13" s="23"/>
      <c r="APE13" s="23"/>
      <c r="APF13" s="23"/>
      <c r="APG13" s="23"/>
      <c r="APH13" s="23"/>
      <c r="API13" s="23"/>
      <c r="APJ13" s="23"/>
      <c r="APK13" s="23"/>
      <c r="APL13" s="23"/>
      <c r="APM13" s="23"/>
      <c r="APN13" s="23"/>
      <c r="APO13" s="23"/>
      <c r="APP13" s="23"/>
      <c r="APQ13" s="23"/>
      <c r="APR13" s="23"/>
      <c r="APS13" s="23"/>
      <c r="APT13" s="23"/>
      <c r="APU13" s="23"/>
      <c r="APV13" s="23"/>
      <c r="APW13" s="23"/>
      <c r="APX13" s="23"/>
      <c r="APY13" s="23"/>
      <c r="APZ13" s="23"/>
      <c r="AQA13" s="23"/>
      <c r="AQB13" s="23"/>
      <c r="AQC13" s="23"/>
      <c r="AQD13" s="23"/>
      <c r="AQE13" s="23"/>
      <c r="AQF13" s="23"/>
      <c r="AQG13" s="23"/>
      <c r="AQH13" s="23"/>
      <c r="AQI13" s="23"/>
      <c r="AQJ13" s="23"/>
      <c r="AQK13" s="23"/>
      <c r="AQL13" s="23"/>
      <c r="AQM13" s="23"/>
      <c r="AQN13" s="23"/>
      <c r="AQO13" s="23"/>
      <c r="AQP13" s="23"/>
      <c r="AQQ13" s="23"/>
      <c r="AQR13" s="23"/>
      <c r="AQS13" s="23"/>
      <c r="AQT13" s="23"/>
      <c r="AQU13" s="23"/>
      <c r="AQV13" s="23"/>
      <c r="AQW13" s="23"/>
      <c r="AQX13" s="23"/>
      <c r="AQY13" s="23"/>
      <c r="AQZ13" s="23"/>
      <c r="ARA13" s="23"/>
      <c r="ARB13" s="23"/>
      <c r="ARC13" s="23"/>
      <c r="ARD13" s="23"/>
      <c r="ARE13" s="23"/>
      <c r="ARF13" s="23"/>
      <c r="ARG13" s="23"/>
      <c r="ARH13" s="23"/>
      <c r="ARI13" s="23"/>
      <c r="ARJ13" s="23"/>
      <c r="ARK13" s="23"/>
      <c r="ARL13" s="23"/>
      <c r="ARM13" s="23"/>
      <c r="ARN13" s="23"/>
      <c r="ARO13" s="23"/>
      <c r="ARP13" s="23"/>
      <c r="ARQ13" s="23"/>
      <c r="ARR13" s="23"/>
      <c r="ARS13" s="23"/>
      <c r="ART13" s="23"/>
      <c r="ARU13" s="23"/>
      <c r="ARV13" s="23"/>
      <c r="ARW13" s="23"/>
      <c r="ARX13" s="23"/>
      <c r="ARY13" s="23"/>
      <c r="ARZ13" s="23"/>
      <c r="ASA13" s="23"/>
      <c r="ASB13" s="23"/>
      <c r="ASC13" s="23"/>
      <c r="ASD13" s="23"/>
      <c r="ASE13" s="23"/>
      <c r="ASF13" s="23"/>
      <c r="ASG13" s="23"/>
      <c r="ASH13" s="23"/>
      <c r="ASI13" s="23"/>
      <c r="ASJ13" s="23"/>
      <c r="ASK13" s="23"/>
      <c r="ASL13" s="23"/>
      <c r="ASM13" s="23"/>
      <c r="ASN13" s="23"/>
      <c r="ASO13" s="23"/>
      <c r="ASP13" s="23"/>
      <c r="ASQ13" s="23"/>
      <c r="ASR13" s="23"/>
      <c r="ASS13" s="23"/>
      <c r="AST13" s="23"/>
      <c r="ASU13" s="23"/>
      <c r="ASV13" s="23"/>
      <c r="ASW13" s="23"/>
      <c r="ASX13" s="23"/>
      <c r="ASY13" s="23"/>
      <c r="ASZ13" s="23"/>
      <c r="ATA13" s="23"/>
      <c r="ATB13" s="23"/>
      <c r="ATC13" s="23"/>
      <c r="ATD13" s="23"/>
      <c r="ATE13" s="23"/>
      <c r="ATF13" s="23"/>
      <c r="ATG13" s="23"/>
      <c r="ATH13" s="23"/>
      <c r="ATI13" s="23"/>
      <c r="ATJ13" s="23"/>
      <c r="ATK13" s="23"/>
      <c r="ATL13" s="23"/>
      <c r="ATM13" s="23"/>
      <c r="ATN13" s="23"/>
      <c r="ATO13" s="23"/>
      <c r="ATP13" s="23"/>
      <c r="ATQ13" s="23"/>
      <c r="ATR13" s="23"/>
      <c r="ATS13" s="23"/>
      <c r="ATT13" s="23"/>
      <c r="ATU13" s="23"/>
      <c r="ATV13" s="23"/>
      <c r="ATW13" s="23"/>
      <c r="ATX13" s="23"/>
      <c r="ATY13" s="23"/>
      <c r="ATZ13" s="23"/>
      <c r="AUA13" s="23"/>
      <c r="AUB13" s="23"/>
      <c r="AUC13" s="23"/>
      <c r="AUD13" s="23"/>
      <c r="AUE13" s="23"/>
      <c r="AUF13" s="23"/>
      <c r="AUG13" s="23"/>
      <c r="AUH13" s="23"/>
      <c r="AUI13" s="23"/>
      <c r="AUJ13" s="23"/>
      <c r="AUK13" s="23"/>
      <c r="AUL13" s="23"/>
      <c r="AUM13" s="23"/>
      <c r="AUN13" s="23"/>
      <c r="AUO13" s="23"/>
      <c r="AUP13" s="23"/>
      <c r="AUQ13" s="23"/>
      <c r="AUR13" s="23"/>
      <c r="AUS13" s="23"/>
      <c r="AUT13" s="23"/>
      <c r="AUU13" s="23"/>
      <c r="AUV13" s="23"/>
      <c r="AUW13" s="23"/>
      <c r="AUX13" s="23"/>
      <c r="AUY13" s="23"/>
      <c r="AUZ13" s="23"/>
      <c r="AVA13" s="23"/>
      <c r="AVB13" s="23"/>
      <c r="AVC13" s="23"/>
      <c r="AVD13" s="23"/>
      <c r="AVE13" s="23"/>
      <c r="AVF13" s="23"/>
      <c r="AVG13" s="23"/>
      <c r="AVH13" s="23"/>
      <c r="AVI13" s="23"/>
      <c r="AVJ13" s="23"/>
      <c r="AVK13" s="23"/>
      <c r="AVL13" s="23"/>
      <c r="AVM13" s="23"/>
      <c r="AVN13" s="23"/>
      <c r="AVO13" s="23"/>
      <c r="AVP13" s="23"/>
      <c r="AVQ13" s="23"/>
      <c r="AVR13" s="23"/>
      <c r="AVS13" s="23"/>
      <c r="AVT13" s="23"/>
      <c r="AVU13" s="23"/>
      <c r="AVV13" s="23"/>
      <c r="AVW13" s="23"/>
      <c r="AVX13" s="23"/>
      <c r="AVY13" s="23"/>
      <c r="AVZ13" s="23"/>
      <c r="AWA13" s="23"/>
      <c r="AWB13" s="23"/>
      <c r="AWC13" s="23"/>
      <c r="AWD13" s="23"/>
      <c r="AWE13" s="23"/>
      <c r="AWF13" s="23"/>
      <c r="AWG13" s="23"/>
      <c r="AWH13" s="23"/>
      <c r="AWI13" s="23"/>
      <c r="AWJ13" s="23"/>
      <c r="AWK13" s="23"/>
      <c r="AWL13" s="23"/>
      <c r="AWM13" s="23"/>
      <c r="AWN13" s="23"/>
      <c r="AWO13" s="23"/>
      <c r="AWP13" s="23"/>
      <c r="AWQ13" s="23"/>
      <c r="AWR13" s="23"/>
      <c r="AWS13" s="23"/>
      <c r="AWT13" s="23"/>
      <c r="AWU13" s="23"/>
      <c r="AWV13" s="23"/>
      <c r="AWW13" s="23"/>
      <c r="AWX13" s="23"/>
      <c r="AWY13" s="23"/>
      <c r="AWZ13" s="23"/>
      <c r="AXA13" s="23"/>
      <c r="AXB13" s="23"/>
      <c r="AXC13" s="23"/>
      <c r="AXD13" s="23"/>
      <c r="AXE13" s="23"/>
      <c r="AXF13" s="23"/>
      <c r="AXG13" s="23"/>
      <c r="AXH13" s="23"/>
      <c r="AXI13" s="23"/>
      <c r="AXJ13" s="23"/>
      <c r="AXK13" s="23"/>
      <c r="AXL13" s="23"/>
      <c r="AXM13" s="23"/>
      <c r="AXN13" s="23"/>
      <c r="AXO13" s="23"/>
      <c r="AXP13" s="23"/>
      <c r="AXQ13" s="23"/>
      <c r="AXR13" s="23"/>
      <c r="AXS13" s="23"/>
      <c r="AXT13" s="23"/>
      <c r="AXU13" s="23"/>
      <c r="AXV13" s="23"/>
      <c r="AXW13" s="23"/>
      <c r="AXX13" s="23"/>
      <c r="AXY13" s="23"/>
      <c r="AXZ13" s="23"/>
      <c r="AYA13" s="23"/>
      <c r="AYB13" s="23"/>
      <c r="AYC13" s="23"/>
      <c r="AYD13" s="23"/>
      <c r="AYE13" s="23"/>
      <c r="AYF13" s="23"/>
      <c r="AYG13" s="23"/>
      <c r="AYH13" s="23"/>
      <c r="AYI13" s="23"/>
      <c r="AYJ13" s="23"/>
      <c r="AYK13" s="23"/>
      <c r="AYL13" s="23"/>
      <c r="AYM13" s="23"/>
      <c r="AYN13" s="23"/>
      <c r="AYO13" s="23"/>
      <c r="AYP13" s="23"/>
      <c r="AYQ13" s="23"/>
      <c r="AYR13" s="23"/>
      <c r="AYS13" s="23"/>
      <c r="AYT13" s="23"/>
      <c r="AYU13" s="23"/>
      <c r="AYV13" s="23"/>
      <c r="AYW13" s="23"/>
      <c r="AYX13" s="23"/>
      <c r="AYY13" s="23"/>
      <c r="AYZ13" s="23"/>
      <c r="AZA13" s="23"/>
      <c r="AZB13" s="23"/>
      <c r="AZC13" s="23"/>
      <c r="AZD13" s="23"/>
      <c r="AZE13" s="23"/>
      <c r="AZF13" s="23"/>
      <c r="AZG13" s="23"/>
      <c r="AZH13" s="23"/>
      <c r="AZI13" s="23"/>
      <c r="AZJ13" s="23"/>
      <c r="AZK13" s="23"/>
      <c r="AZL13" s="23"/>
      <c r="AZM13" s="23"/>
      <c r="AZN13" s="23"/>
      <c r="AZO13" s="23"/>
      <c r="AZP13" s="23"/>
      <c r="AZQ13" s="23"/>
      <c r="AZR13" s="23"/>
      <c r="AZS13" s="23"/>
      <c r="AZT13" s="23"/>
      <c r="AZU13" s="23"/>
      <c r="AZV13" s="23"/>
      <c r="AZW13" s="23"/>
      <c r="AZX13" s="23"/>
      <c r="AZY13" s="23"/>
      <c r="AZZ13" s="23"/>
      <c r="BAA13" s="23"/>
      <c r="BAB13" s="23"/>
      <c r="BAC13" s="23"/>
      <c r="BAD13" s="23"/>
      <c r="BAE13" s="23"/>
      <c r="BAF13" s="23"/>
      <c r="BAG13" s="23"/>
      <c r="BAH13" s="23"/>
      <c r="BAI13" s="23"/>
      <c r="BAJ13" s="23"/>
      <c r="BAK13" s="23"/>
      <c r="BAL13" s="23"/>
      <c r="BAM13" s="23"/>
      <c r="BAN13" s="23"/>
      <c r="BAO13" s="23"/>
      <c r="BAP13" s="23"/>
      <c r="BAQ13" s="23"/>
      <c r="BAR13" s="23"/>
      <c r="BAS13" s="23"/>
      <c r="BAT13" s="23"/>
      <c r="BAU13" s="23"/>
      <c r="BAV13" s="23"/>
      <c r="BAW13" s="23"/>
      <c r="BAX13" s="23"/>
      <c r="BAY13" s="23"/>
      <c r="BAZ13" s="23"/>
      <c r="BBA13" s="23"/>
      <c r="BBB13" s="23"/>
      <c r="BBC13" s="23"/>
      <c r="BBD13" s="23"/>
      <c r="BBE13" s="23"/>
      <c r="BBF13" s="23"/>
      <c r="BBG13" s="23"/>
      <c r="BBH13" s="23"/>
      <c r="BBI13" s="23"/>
      <c r="BBJ13" s="23"/>
      <c r="BBK13" s="23"/>
      <c r="BBL13" s="23"/>
      <c r="BBM13" s="23"/>
      <c r="BBN13" s="23"/>
      <c r="BBO13" s="23"/>
      <c r="BBP13" s="23"/>
      <c r="BBQ13" s="23"/>
      <c r="BBR13" s="23"/>
      <c r="BBS13" s="23"/>
      <c r="BBT13" s="23"/>
      <c r="BBU13" s="23"/>
      <c r="BBV13" s="23"/>
      <c r="BBW13" s="23"/>
      <c r="BBX13" s="23"/>
      <c r="BBY13" s="23"/>
      <c r="BBZ13" s="23"/>
      <c r="BCA13" s="23"/>
      <c r="BCB13" s="23"/>
      <c r="BCC13" s="23"/>
      <c r="BCD13" s="23"/>
      <c r="BCE13" s="23"/>
      <c r="BCF13" s="23"/>
      <c r="BCG13" s="23"/>
      <c r="BCH13" s="23"/>
      <c r="BCI13" s="23"/>
      <c r="BCJ13" s="23"/>
      <c r="BCK13" s="23"/>
      <c r="BCL13" s="23"/>
      <c r="BCM13" s="23"/>
      <c r="BCN13" s="23"/>
      <c r="BCO13" s="23"/>
      <c r="BCP13" s="23"/>
      <c r="BCQ13" s="23"/>
      <c r="BCR13" s="23"/>
      <c r="BCS13" s="23"/>
      <c r="BCT13" s="23"/>
      <c r="BCU13" s="23"/>
      <c r="BCV13" s="23"/>
      <c r="BCW13" s="23"/>
      <c r="BCX13" s="23"/>
      <c r="BCY13" s="23"/>
      <c r="BCZ13" s="23"/>
      <c r="BDA13" s="23"/>
      <c r="BDB13" s="23"/>
      <c r="BDC13" s="23"/>
      <c r="BDD13" s="23"/>
      <c r="BDE13" s="23"/>
      <c r="BDF13" s="23"/>
      <c r="BDG13" s="23"/>
      <c r="BDH13" s="23"/>
      <c r="BDI13" s="23"/>
      <c r="BDJ13" s="23"/>
      <c r="BDK13" s="23"/>
      <c r="BDL13" s="23"/>
      <c r="BDM13" s="23"/>
      <c r="BDN13" s="23"/>
      <c r="BDO13" s="23"/>
      <c r="BDP13" s="23"/>
      <c r="BDQ13" s="23"/>
      <c r="BDR13" s="23"/>
      <c r="BDS13" s="23"/>
      <c r="BDT13" s="23"/>
      <c r="BDU13" s="23"/>
      <c r="BDV13" s="23"/>
      <c r="BDW13" s="23"/>
      <c r="BDX13" s="23"/>
      <c r="BDY13" s="23"/>
      <c r="BDZ13" s="23"/>
      <c r="BEA13" s="23"/>
      <c r="BEB13" s="23"/>
      <c r="BEC13" s="23"/>
      <c r="BED13" s="23"/>
      <c r="BEE13" s="23"/>
      <c r="BEF13" s="23"/>
      <c r="BEG13" s="23"/>
      <c r="BEH13" s="23"/>
      <c r="BEI13" s="23"/>
      <c r="BEJ13" s="23"/>
      <c r="BEK13" s="23"/>
      <c r="BEL13" s="23"/>
      <c r="BEM13" s="23"/>
      <c r="BEN13" s="23"/>
      <c r="BEO13" s="23"/>
      <c r="BEP13" s="23"/>
      <c r="BEQ13" s="23"/>
      <c r="BER13" s="23"/>
      <c r="BES13" s="23"/>
      <c r="BET13" s="23"/>
      <c r="BEU13" s="23"/>
      <c r="BEV13" s="23"/>
      <c r="BEW13" s="23"/>
      <c r="BEX13" s="23"/>
      <c r="BEY13" s="23"/>
      <c r="BEZ13" s="23"/>
      <c r="BFA13" s="23"/>
      <c r="BFB13" s="23"/>
      <c r="BFC13" s="23"/>
      <c r="BFD13" s="23"/>
      <c r="BFE13" s="23"/>
      <c r="BFF13" s="23"/>
      <c r="BFG13" s="23"/>
      <c r="BFH13" s="23"/>
      <c r="BFI13" s="23"/>
      <c r="BFJ13" s="23"/>
      <c r="BFK13" s="23"/>
      <c r="BFL13" s="23"/>
      <c r="BFM13" s="23"/>
      <c r="BFN13" s="23"/>
      <c r="BFO13" s="23"/>
      <c r="BFP13" s="23"/>
      <c r="BFQ13" s="23"/>
      <c r="BFR13" s="23"/>
      <c r="BFS13" s="23"/>
      <c r="BFT13" s="23"/>
      <c r="BFU13" s="23"/>
      <c r="BFV13" s="23"/>
      <c r="BFW13" s="23"/>
      <c r="BFX13" s="23"/>
      <c r="BFY13" s="23"/>
      <c r="BFZ13" s="23"/>
      <c r="BGA13" s="23"/>
      <c r="BGB13" s="23"/>
      <c r="BGC13" s="23"/>
      <c r="BGD13" s="23"/>
      <c r="BGE13" s="23"/>
      <c r="BGF13" s="23"/>
      <c r="BGG13" s="23"/>
      <c r="BGH13" s="23"/>
      <c r="BGI13" s="23"/>
      <c r="BGJ13" s="23"/>
      <c r="BGK13" s="23"/>
      <c r="BGL13" s="23"/>
      <c r="BGM13" s="23"/>
      <c r="BGN13" s="23"/>
      <c r="BGO13" s="23"/>
      <c r="BGP13" s="23"/>
      <c r="BGQ13" s="23"/>
      <c r="BGR13" s="23"/>
      <c r="BGS13" s="23"/>
      <c r="BGT13" s="23"/>
      <c r="BGU13" s="23"/>
      <c r="BGV13" s="23"/>
      <c r="BGW13" s="23"/>
      <c r="BGX13" s="23"/>
      <c r="BGY13" s="23"/>
      <c r="BGZ13" s="23"/>
      <c r="BHA13" s="23"/>
      <c r="BHB13" s="23"/>
      <c r="BHC13" s="23"/>
      <c r="BHD13" s="23"/>
      <c r="BHE13" s="23"/>
      <c r="BHF13" s="23"/>
      <c r="BHG13" s="23"/>
      <c r="BHH13" s="23"/>
      <c r="BHI13" s="23"/>
      <c r="BHJ13" s="23"/>
      <c r="BHK13" s="23"/>
      <c r="BHL13" s="23"/>
      <c r="BHM13" s="23"/>
      <c r="BHN13" s="23"/>
      <c r="BHO13" s="23"/>
      <c r="BHP13" s="23"/>
      <c r="BHQ13" s="23"/>
      <c r="BHR13" s="23"/>
      <c r="BHS13" s="23"/>
      <c r="BHT13" s="23"/>
      <c r="BHU13" s="23"/>
      <c r="BHV13" s="23"/>
      <c r="BHW13" s="23"/>
      <c r="BHX13" s="23"/>
      <c r="BHY13" s="23"/>
      <c r="BHZ13" s="23"/>
      <c r="BIA13" s="23"/>
      <c r="BIB13" s="23"/>
      <c r="BIC13" s="23"/>
      <c r="BID13" s="23"/>
      <c r="BIE13" s="23"/>
      <c r="BIF13" s="23"/>
      <c r="BIG13" s="23"/>
      <c r="BIH13" s="23"/>
      <c r="BII13" s="23"/>
      <c r="BIJ13" s="23"/>
      <c r="BIK13" s="23"/>
      <c r="BIL13" s="23"/>
      <c r="BIM13" s="23"/>
      <c r="BIN13" s="23"/>
      <c r="BIO13" s="23"/>
      <c r="BIP13" s="23"/>
      <c r="BIQ13" s="23"/>
      <c r="BIR13" s="23"/>
      <c r="BIS13" s="23"/>
      <c r="BIT13" s="23"/>
      <c r="BIU13" s="23"/>
      <c r="BIV13" s="23"/>
      <c r="BIW13" s="23"/>
      <c r="BIX13" s="23"/>
      <c r="BIY13" s="23"/>
      <c r="BIZ13" s="23"/>
      <c r="BJA13" s="23"/>
      <c r="BJB13" s="23"/>
      <c r="BJC13" s="23"/>
      <c r="BJD13" s="23"/>
      <c r="BJE13" s="23"/>
      <c r="BJF13" s="23"/>
      <c r="BJG13" s="23"/>
      <c r="BJH13" s="23"/>
      <c r="BJI13" s="23"/>
      <c r="BJJ13" s="23"/>
      <c r="BJK13" s="23"/>
      <c r="BJL13" s="23"/>
      <c r="BJM13" s="23"/>
      <c r="BJN13" s="23"/>
      <c r="BJO13" s="23"/>
      <c r="BJP13" s="23"/>
      <c r="BJQ13" s="23"/>
      <c r="BJR13" s="23"/>
      <c r="BJS13" s="23"/>
      <c r="BJT13" s="23"/>
      <c r="BJU13" s="23"/>
      <c r="BJV13" s="23"/>
      <c r="BJW13" s="23"/>
      <c r="BJX13" s="23"/>
      <c r="BJY13" s="23"/>
      <c r="BJZ13" s="23"/>
      <c r="BKA13" s="23"/>
      <c r="BKB13" s="23"/>
      <c r="BKC13" s="23"/>
      <c r="BKD13" s="23"/>
      <c r="BKE13" s="23"/>
      <c r="BKF13" s="23"/>
      <c r="BKG13" s="23"/>
      <c r="BKH13" s="23"/>
      <c r="BKI13" s="23"/>
      <c r="BKJ13" s="23"/>
      <c r="BKK13" s="23"/>
      <c r="BKL13" s="23"/>
      <c r="BKM13" s="23"/>
      <c r="BKN13" s="23"/>
      <c r="BKO13" s="23"/>
      <c r="BKP13" s="23"/>
      <c r="BKQ13" s="23"/>
      <c r="BKR13" s="23"/>
      <c r="BKS13" s="23"/>
      <c r="BKT13" s="23"/>
      <c r="BKU13" s="23"/>
      <c r="BKV13" s="23"/>
      <c r="BKW13" s="23"/>
      <c r="BKX13" s="23"/>
      <c r="BKY13" s="23"/>
      <c r="BKZ13" s="23"/>
      <c r="BLA13" s="23"/>
      <c r="BLB13" s="23"/>
      <c r="BLC13" s="23"/>
      <c r="BLD13" s="23"/>
      <c r="BLE13" s="23"/>
      <c r="BLF13" s="23"/>
      <c r="BLG13" s="23"/>
      <c r="BLH13" s="23"/>
      <c r="BLI13" s="23"/>
      <c r="BLJ13" s="23"/>
      <c r="BLK13" s="23"/>
      <c r="BLL13" s="23"/>
      <c r="BLM13" s="23"/>
      <c r="BLN13" s="23"/>
      <c r="BLO13" s="23"/>
      <c r="BLP13" s="23"/>
      <c r="BLQ13" s="23"/>
      <c r="BLR13" s="23"/>
      <c r="BLS13" s="23"/>
      <c r="BLT13" s="23"/>
      <c r="BLU13" s="23"/>
      <c r="BLV13" s="23"/>
      <c r="BLW13" s="23"/>
      <c r="BLX13" s="23"/>
      <c r="BLY13" s="23"/>
      <c r="BLZ13" s="23"/>
      <c r="BMA13" s="23"/>
      <c r="BMB13" s="23"/>
      <c r="BMC13" s="23"/>
      <c r="BMD13" s="23"/>
      <c r="BME13" s="23"/>
      <c r="BMF13" s="23"/>
      <c r="BMG13" s="23"/>
      <c r="BMH13" s="23"/>
      <c r="BMI13" s="23"/>
      <c r="BMJ13" s="23"/>
      <c r="BMK13" s="23"/>
      <c r="BML13" s="23"/>
      <c r="BMM13" s="23"/>
      <c r="BMN13" s="23"/>
      <c r="BMO13" s="23"/>
      <c r="BMP13" s="23"/>
      <c r="BMQ13" s="23"/>
      <c r="BMR13" s="23"/>
      <c r="BMS13" s="23"/>
      <c r="BMT13" s="23"/>
      <c r="BMU13" s="23"/>
      <c r="BMV13" s="23"/>
      <c r="BMW13" s="23"/>
      <c r="BMX13" s="23"/>
      <c r="BMY13" s="23"/>
      <c r="BMZ13" s="23"/>
      <c r="BNA13" s="23"/>
      <c r="BNB13" s="23"/>
      <c r="BNC13" s="23"/>
      <c r="BND13" s="23"/>
      <c r="BNE13" s="23"/>
      <c r="BNF13" s="23"/>
      <c r="BNG13" s="23"/>
      <c r="BNH13" s="23"/>
      <c r="BNI13" s="23"/>
      <c r="BNJ13" s="23"/>
      <c r="BNK13" s="23"/>
      <c r="BNL13" s="23"/>
      <c r="BNM13" s="23"/>
      <c r="BNN13" s="23"/>
      <c r="BNO13" s="23"/>
      <c r="BNP13" s="23"/>
      <c r="BNQ13" s="23"/>
      <c r="BNR13" s="23"/>
      <c r="BNS13" s="23"/>
      <c r="BNT13" s="23"/>
      <c r="BNU13" s="23"/>
      <c r="BNV13" s="23"/>
      <c r="BNW13" s="23"/>
      <c r="BNX13" s="23"/>
      <c r="BNY13" s="23"/>
      <c r="BNZ13" s="23"/>
      <c r="BOA13" s="23"/>
      <c r="BOB13" s="23"/>
      <c r="BOC13" s="23"/>
      <c r="BOD13" s="23"/>
      <c r="BOE13" s="23"/>
      <c r="BOF13" s="23"/>
      <c r="BOG13" s="23"/>
      <c r="BOH13" s="23"/>
      <c r="BOI13" s="23"/>
      <c r="BOJ13" s="23"/>
      <c r="BOK13" s="23"/>
      <c r="BOL13" s="23"/>
      <c r="BOM13" s="23"/>
      <c r="BON13" s="23"/>
      <c r="BOO13" s="23"/>
      <c r="BOP13" s="23"/>
      <c r="BOQ13" s="23"/>
      <c r="BOR13" s="23"/>
      <c r="BOS13" s="23"/>
      <c r="BOT13" s="23"/>
      <c r="BOU13" s="23"/>
      <c r="BOV13" s="23"/>
      <c r="BOW13" s="23"/>
      <c r="BOX13" s="23"/>
      <c r="BOY13" s="23"/>
      <c r="BOZ13" s="23"/>
      <c r="BPA13" s="23"/>
      <c r="BPB13" s="23"/>
      <c r="BPC13" s="23"/>
      <c r="BPD13" s="23"/>
      <c r="BPE13" s="23"/>
      <c r="BPF13" s="23"/>
      <c r="BPG13" s="23"/>
      <c r="BPH13" s="23"/>
      <c r="BPI13" s="23"/>
      <c r="BPJ13" s="23"/>
      <c r="BPK13" s="23"/>
      <c r="BPL13" s="23"/>
      <c r="BPM13" s="23"/>
      <c r="BPN13" s="23"/>
      <c r="BPO13" s="23"/>
      <c r="BPP13" s="23"/>
      <c r="BPQ13" s="23"/>
      <c r="BPR13" s="23"/>
      <c r="BPS13" s="23"/>
      <c r="BPT13" s="23"/>
      <c r="BPU13" s="23"/>
      <c r="BPV13" s="23"/>
      <c r="BPW13" s="23"/>
      <c r="BPX13" s="23"/>
      <c r="BPY13" s="23"/>
      <c r="BPZ13" s="23"/>
      <c r="BQA13" s="23"/>
      <c r="BQB13" s="23"/>
      <c r="BQC13" s="23"/>
      <c r="BQD13" s="23"/>
      <c r="BQE13" s="23"/>
      <c r="BQF13" s="23"/>
      <c r="BQG13" s="23"/>
      <c r="BQH13" s="23"/>
      <c r="BQI13" s="23"/>
      <c r="BQJ13" s="23"/>
      <c r="BQK13" s="23"/>
      <c r="BQL13" s="23"/>
      <c r="BQM13" s="23"/>
      <c r="BQN13" s="23"/>
      <c r="BQO13" s="23"/>
      <c r="BQP13" s="23"/>
      <c r="BQQ13" s="23"/>
      <c r="BQR13" s="23"/>
      <c r="BQS13" s="23"/>
      <c r="BQT13" s="23"/>
      <c r="BQU13" s="23"/>
      <c r="BQV13" s="23"/>
      <c r="BQW13" s="23"/>
      <c r="BQX13" s="23"/>
      <c r="BQY13" s="23"/>
      <c r="BQZ13" s="23"/>
      <c r="BRA13" s="23"/>
      <c r="BRB13" s="23"/>
      <c r="BRC13" s="23"/>
      <c r="BRD13" s="23"/>
      <c r="BRE13" s="23"/>
      <c r="BRF13" s="23"/>
      <c r="BRG13" s="23"/>
      <c r="BRH13" s="23"/>
      <c r="BRI13" s="23"/>
      <c r="BRJ13" s="23"/>
      <c r="BRK13" s="23"/>
      <c r="BRL13" s="23"/>
      <c r="BRM13" s="23"/>
      <c r="BRN13" s="23"/>
      <c r="BRO13" s="23"/>
      <c r="BRP13" s="23"/>
      <c r="BRQ13" s="23"/>
      <c r="BRR13" s="23"/>
      <c r="BRS13" s="23"/>
      <c r="BRT13" s="23"/>
      <c r="BRU13" s="23"/>
      <c r="BRV13" s="23"/>
      <c r="BRW13" s="23"/>
      <c r="BRX13" s="23"/>
      <c r="BRY13" s="23"/>
      <c r="BRZ13" s="23"/>
      <c r="BSA13" s="23"/>
      <c r="BSB13" s="23"/>
      <c r="BSC13" s="23"/>
      <c r="BSD13" s="23"/>
      <c r="BSE13" s="23"/>
      <c r="BSF13" s="23"/>
      <c r="BSG13" s="23"/>
      <c r="BSH13" s="23"/>
      <c r="BSI13" s="23"/>
      <c r="BSJ13" s="23"/>
      <c r="BSK13" s="23"/>
      <c r="BSL13" s="23"/>
      <c r="BSM13" s="23"/>
      <c r="BSN13" s="23"/>
      <c r="BSO13" s="23"/>
      <c r="BSP13" s="23"/>
      <c r="BSQ13" s="23"/>
      <c r="BSR13" s="23"/>
      <c r="BSS13" s="23"/>
      <c r="BST13" s="23"/>
      <c r="BSU13" s="23"/>
      <c r="BSV13" s="23"/>
      <c r="BSW13" s="23"/>
      <c r="BSX13" s="23"/>
      <c r="BSY13" s="23"/>
      <c r="BSZ13" s="23"/>
      <c r="BTA13" s="23"/>
      <c r="BTB13" s="23"/>
      <c r="BTC13" s="23"/>
      <c r="BTD13" s="23"/>
      <c r="BTE13" s="23"/>
      <c r="BTF13" s="23"/>
      <c r="BTG13" s="23"/>
      <c r="BTH13" s="23"/>
      <c r="BTI13" s="23"/>
      <c r="BTJ13" s="23"/>
      <c r="BTK13" s="23"/>
      <c r="BTL13" s="23"/>
      <c r="BTM13" s="23"/>
      <c r="BTN13" s="23"/>
      <c r="BTO13" s="23"/>
      <c r="BTP13" s="23"/>
      <c r="BTQ13" s="23"/>
      <c r="BTR13" s="23"/>
      <c r="BTS13" s="23"/>
      <c r="BTT13" s="23"/>
      <c r="BTU13" s="23"/>
      <c r="BTV13" s="23"/>
      <c r="BTW13" s="23"/>
      <c r="BTX13" s="23"/>
      <c r="BTY13" s="23"/>
      <c r="BTZ13" s="23"/>
      <c r="BUA13" s="23"/>
      <c r="BUB13" s="23"/>
      <c r="BUC13" s="23"/>
      <c r="BUD13" s="23"/>
      <c r="BUE13" s="23"/>
      <c r="BUF13" s="23"/>
      <c r="BUG13" s="23"/>
      <c r="BUH13" s="23"/>
      <c r="BUI13" s="23"/>
      <c r="BUJ13" s="23"/>
      <c r="BUK13" s="23"/>
      <c r="BUL13" s="23"/>
      <c r="BUM13" s="23"/>
      <c r="BUN13" s="23"/>
      <c r="BUO13" s="23"/>
      <c r="BUP13" s="23"/>
      <c r="BUQ13" s="23"/>
      <c r="BUR13" s="23"/>
      <c r="BUS13" s="23"/>
      <c r="BUT13" s="23"/>
      <c r="BUU13" s="23"/>
      <c r="BUV13" s="23"/>
      <c r="BUW13" s="23"/>
      <c r="BUX13" s="23"/>
      <c r="BUY13" s="23"/>
      <c r="BUZ13" s="23"/>
      <c r="BVA13" s="23"/>
      <c r="BVB13" s="23"/>
      <c r="BVC13" s="23"/>
      <c r="BVD13" s="23"/>
      <c r="BVE13" s="23"/>
      <c r="BVF13" s="23"/>
      <c r="BVG13" s="23"/>
      <c r="BVH13" s="23"/>
      <c r="BVI13" s="23"/>
      <c r="BVJ13" s="23"/>
      <c r="BVK13" s="23"/>
      <c r="BVL13" s="23"/>
      <c r="BVM13" s="23"/>
      <c r="BVN13" s="23"/>
      <c r="BVO13" s="23"/>
      <c r="BVP13" s="23"/>
      <c r="BVQ13" s="23"/>
      <c r="BVR13" s="23"/>
      <c r="BVS13" s="23"/>
      <c r="BVT13" s="23"/>
      <c r="BVU13" s="23"/>
      <c r="BVV13" s="23"/>
      <c r="BVW13" s="23"/>
      <c r="BVX13" s="23"/>
      <c r="BVY13" s="23"/>
      <c r="BVZ13" s="23"/>
      <c r="BWA13" s="23"/>
      <c r="BWB13" s="23"/>
      <c r="BWC13" s="23"/>
      <c r="BWD13" s="23"/>
      <c r="BWE13" s="23"/>
      <c r="BWF13" s="23"/>
      <c r="BWG13" s="23"/>
      <c r="BWH13" s="23"/>
      <c r="BWI13" s="23"/>
      <c r="BWJ13" s="23"/>
      <c r="BWK13" s="23"/>
      <c r="BWL13" s="23"/>
      <c r="BWM13" s="23"/>
      <c r="BWN13" s="23"/>
      <c r="BWO13" s="23"/>
      <c r="BWP13" s="23"/>
      <c r="BWQ13" s="23"/>
      <c r="BWR13" s="23"/>
      <c r="BWS13" s="23"/>
      <c r="BWT13" s="23"/>
      <c r="BWU13" s="23"/>
      <c r="BWV13" s="23"/>
      <c r="BWW13" s="23"/>
      <c r="BWX13" s="23"/>
      <c r="BWY13" s="23"/>
      <c r="BWZ13" s="23"/>
      <c r="BXA13" s="23"/>
      <c r="BXB13" s="23"/>
      <c r="BXC13" s="23"/>
      <c r="BXD13" s="23"/>
      <c r="BXE13" s="23"/>
      <c r="BXF13" s="23"/>
      <c r="BXG13" s="23"/>
      <c r="BXH13" s="23"/>
      <c r="BXI13" s="23"/>
      <c r="BXJ13" s="23"/>
      <c r="BXK13" s="23"/>
      <c r="BXL13" s="23"/>
      <c r="BXM13" s="23"/>
      <c r="BXN13" s="23"/>
      <c r="BXO13" s="23"/>
      <c r="BXP13" s="23"/>
      <c r="BXQ13" s="23"/>
      <c r="BXR13" s="23"/>
      <c r="BXS13" s="23"/>
      <c r="BXT13" s="23"/>
      <c r="BXU13" s="23"/>
      <c r="BXV13" s="23"/>
      <c r="BXW13" s="23"/>
      <c r="BXX13" s="23"/>
      <c r="BXY13" s="23"/>
      <c r="BXZ13" s="23"/>
      <c r="BYA13" s="23"/>
      <c r="BYB13" s="23"/>
      <c r="BYC13" s="23"/>
      <c r="BYD13" s="23"/>
      <c r="BYE13" s="23"/>
      <c r="BYF13" s="23"/>
      <c r="BYG13" s="23"/>
      <c r="BYH13" s="23"/>
      <c r="BYI13" s="23"/>
      <c r="BYJ13" s="23"/>
      <c r="BYK13" s="23"/>
      <c r="BYL13" s="23"/>
      <c r="BYM13" s="23"/>
      <c r="BYN13" s="23"/>
      <c r="BYO13" s="23"/>
      <c r="BYP13" s="23"/>
      <c r="BYQ13" s="23"/>
      <c r="BYR13" s="23"/>
      <c r="BYS13" s="23"/>
      <c r="BYT13" s="23"/>
      <c r="BYU13" s="23"/>
      <c r="BYV13" s="23"/>
      <c r="BYW13" s="23"/>
      <c r="BYX13" s="23"/>
      <c r="BYY13" s="23"/>
      <c r="BYZ13" s="23"/>
      <c r="BZA13" s="23"/>
      <c r="BZB13" s="23"/>
      <c r="BZC13" s="23"/>
      <c r="BZD13" s="23"/>
      <c r="BZE13" s="23"/>
      <c r="BZF13" s="23"/>
      <c r="BZG13" s="23"/>
      <c r="BZH13" s="23"/>
      <c r="BZI13" s="23"/>
      <c r="BZJ13" s="23"/>
      <c r="BZK13" s="23"/>
      <c r="BZL13" s="23"/>
      <c r="BZM13" s="23"/>
      <c r="BZN13" s="23"/>
      <c r="BZO13" s="23"/>
      <c r="BZP13" s="23"/>
      <c r="BZQ13" s="23"/>
      <c r="BZR13" s="23"/>
      <c r="BZS13" s="23"/>
      <c r="BZT13" s="23"/>
      <c r="BZU13" s="23"/>
      <c r="BZV13" s="23"/>
      <c r="BZW13" s="23"/>
      <c r="BZX13" s="23"/>
      <c r="BZY13" s="23"/>
      <c r="BZZ13" s="23"/>
      <c r="CAA13" s="23"/>
      <c r="CAB13" s="23"/>
      <c r="CAC13" s="23"/>
      <c r="CAD13" s="23"/>
      <c r="CAE13" s="23"/>
      <c r="CAF13" s="23"/>
      <c r="CAG13" s="23"/>
      <c r="CAH13" s="23"/>
      <c r="CAI13" s="23"/>
      <c r="CAJ13" s="23"/>
      <c r="CAK13" s="23"/>
      <c r="CAL13" s="23"/>
      <c r="CAM13" s="23"/>
      <c r="CAN13" s="23"/>
      <c r="CAO13" s="23"/>
      <c r="CAP13" s="23"/>
      <c r="CAQ13" s="23"/>
      <c r="CAR13" s="23"/>
      <c r="CAS13" s="23"/>
      <c r="CAT13" s="23"/>
      <c r="CAU13" s="23"/>
      <c r="CAV13" s="23"/>
      <c r="CAW13" s="23"/>
      <c r="CAX13" s="23"/>
      <c r="CAY13" s="23"/>
      <c r="CAZ13" s="23"/>
      <c r="CBA13" s="23"/>
      <c r="CBB13" s="23"/>
      <c r="CBC13" s="23"/>
      <c r="CBD13" s="23"/>
      <c r="CBE13" s="23"/>
      <c r="CBF13" s="23"/>
      <c r="CBG13" s="23"/>
      <c r="CBH13" s="23"/>
      <c r="CBI13" s="23"/>
      <c r="CBJ13" s="23"/>
      <c r="CBK13" s="23"/>
      <c r="CBL13" s="23"/>
      <c r="CBM13" s="23"/>
      <c r="CBN13" s="23"/>
      <c r="CBO13" s="23"/>
      <c r="CBP13" s="23"/>
      <c r="CBQ13" s="23"/>
      <c r="CBR13" s="23"/>
      <c r="CBS13" s="23"/>
      <c r="CBT13" s="23"/>
      <c r="CBU13" s="23"/>
      <c r="CBV13" s="23"/>
      <c r="CBW13" s="23"/>
      <c r="CBX13" s="23"/>
      <c r="CBY13" s="23"/>
      <c r="CBZ13" s="23"/>
      <c r="CCA13" s="23"/>
      <c r="CCB13" s="23"/>
      <c r="CCC13" s="23"/>
      <c r="CCD13" s="23"/>
      <c r="CCE13" s="23"/>
      <c r="CCF13" s="23"/>
      <c r="CCG13" s="23"/>
      <c r="CCH13" s="23"/>
      <c r="CCI13" s="23"/>
      <c r="CCJ13" s="23"/>
      <c r="CCK13" s="23"/>
      <c r="CCL13" s="23"/>
      <c r="CCM13" s="23"/>
      <c r="CCN13" s="23"/>
      <c r="CCO13" s="23"/>
      <c r="CCP13" s="23"/>
      <c r="CCQ13" s="23"/>
      <c r="CCR13" s="23"/>
      <c r="CCS13" s="23"/>
      <c r="CCT13" s="23"/>
      <c r="CCU13" s="23"/>
      <c r="CCV13" s="23"/>
      <c r="CCW13" s="23"/>
      <c r="CCX13" s="23"/>
      <c r="CCY13" s="23"/>
      <c r="CCZ13" s="23"/>
      <c r="CDA13" s="23"/>
      <c r="CDB13" s="23"/>
      <c r="CDC13" s="23"/>
      <c r="CDD13" s="23"/>
      <c r="CDE13" s="23"/>
      <c r="CDF13" s="23"/>
      <c r="CDG13" s="23"/>
      <c r="CDH13" s="23"/>
      <c r="CDI13" s="23"/>
      <c r="CDJ13" s="23"/>
      <c r="CDK13" s="23"/>
      <c r="CDL13" s="23"/>
      <c r="CDM13" s="23"/>
      <c r="CDN13" s="23"/>
      <c r="CDO13" s="23"/>
      <c r="CDP13" s="23"/>
      <c r="CDQ13" s="23"/>
      <c r="CDR13" s="23"/>
      <c r="CDS13" s="23"/>
      <c r="CDT13" s="23"/>
      <c r="CDU13" s="23"/>
      <c r="CDV13" s="23"/>
      <c r="CDW13" s="23"/>
      <c r="CDX13" s="23"/>
      <c r="CDY13" s="23"/>
      <c r="CDZ13" s="23"/>
      <c r="CEA13" s="23"/>
      <c r="CEB13" s="23"/>
      <c r="CEC13" s="23"/>
      <c r="CED13" s="23"/>
      <c r="CEE13" s="23"/>
      <c r="CEF13" s="23"/>
      <c r="CEG13" s="23"/>
      <c r="CEH13" s="23"/>
      <c r="CEI13" s="23"/>
      <c r="CEJ13" s="23"/>
      <c r="CEK13" s="23"/>
      <c r="CEL13" s="23"/>
      <c r="CEM13" s="23"/>
      <c r="CEN13" s="23"/>
      <c r="CEO13" s="23"/>
      <c r="CEP13" s="23"/>
      <c r="CEQ13" s="23"/>
      <c r="CER13" s="23"/>
      <c r="CES13" s="23"/>
      <c r="CET13" s="23"/>
      <c r="CEU13" s="23"/>
      <c r="CEV13" s="23"/>
      <c r="CEW13" s="23"/>
      <c r="CEX13" s="23"/>
      <c r="CEY13" s="23"/>
      <c r="CEZ13" s="23"/>
      <c r="CFA13" s="23"/>
      <c r="CFB13" s="23"/>
      <c r="CFC13" s="23"/>
      <c r="CFD13" s="23"/>
      <c r="CFE13" s="23"/>
      <c r="CFF13" s="23"/>
      <c r="CFG13" s="23"/>
      <c r="CFH13" s="23"/>
      <c r="CFI13" s="23"/>
      <c r="CFJ13" s="23"/>
      <c r="CFK13" s="23"/>
      <c r="CFL13" s="23"/>
      <c r="CFM13" s="23"/>
      <c r="CFN13" s="23"/>
      <c r="CFO13" s="23"/>
      <c r="CFP13" s="23"/>
      <c r="CFQ13" s="23"/>
      <c r="CFR13" s="23"/>
      <c r="CFS13" s="23"/>
      <c r="CFT13" s="23"/>
      <c r="CFU13" s="23"/>
      <c r="CFV13" s="23"/>
      <c r="CFW13" s="23"/>
      <c r="CFX13" s="23"/>
      <c r="CFY13" s="23"/>
      <c r="CFZ13" s="23"/>
      <c r="CGA13" s="23"/>
      <c r="CGB13" s="23"/>
      <c r="CGC13" s="23"/>
      <c r="CGD13" s="23"/>
      <c r="CGE13" s="23"/>
      <c r="CGF13" s="23"/>
      <c r="CGG13" s="23"/>
      <c r="CGH13" s="23"/>
      <c r="CGI13" s="23"/>
      <c r="CGJ13" s="23"/>
      <c r="CGK13" s="23"/>
      <c r="CGL13" s="23"/>
      <c r="CGM13" s="23"/>
      <c r="CGN13" s="23"/>
      <c r="CGO13" s="23"/>
      <c r="CGP13" s="23"/>
      <c r="CGQ13" s="23"/>
      <c r="CGR13" s="23"/>
      <c r="CGS13" s="23"/>
      <c r="CGT13" s="23"/>
      <c r="CGU13" s="23"/>
      <c r="CGV13" s="23"/>
      <c r="CGW13" s="23"/>
      <c r="CGX13" s="23"/>
      <c r="CGY13" s="23"/>
      <c r="CGZ13" s="23"/>
      <c r="CHA13" s="23"/>
      <c r="CHB13" s="23"/>
      <c r="CHC13" s="23"/>
      <c r="CHD13" s="23"/>
      <c r="CHE13" s="23"/>
      <c r="CHF13" s="23"/>
      <c r="CHG13" s="23"/>
      <c r="CHH13" s="23"/>
      <c r="CHI13" s="23"/>
      <c r="CHJ13" s="23"/>
      <c r="CHK13" s="23"/>
      <c r="CHL13" s="23"/>
      <c r="CHM13" s="23"/>
      <c r="CHN13" s="23"/>
      <c r="CHO13" s="23"/>
      <c r="CHP13" s="23"/>
      <c r="CHQ13" s="23"/>
      <c r="CHR13" s="23"/>
      <c r="CHS13" s="23"/>
      <c r="CHT13" s="23"/>
      <c r="CHU13" s="23"/>
      <c r="CHV13" s="23"/>
      <c r="CHW13" s="23"/>
      <c r="CHX13" s="23"/>
      <c r="CHY13" s="23"/>
      <c r="CHZ13" s="23"/>
      <c r="CIA13" s="23"/>
      <c r="CIB13" s="23"/>
      <c r="CIC13" s="23"/>
      <c r="CID13" s="23"/>
      <c r="CIE13" s="23"/>
      <c r="CIF13" s="23"/>
      <c r="CIG13" s="23"/>
      <c r="CIH13" s="23"/>
      <c r="CII13" s="23"/>
      <c r="CIJ13" s="23"/>
      <c r="CIK13" s="23"/>
      <c r="CIL13" s="23"/>
      <c r="CIM13" s="23"/>
      <c r="CIN13" s="23"/>
      <c r="CIO13" s="23"/>
      <c r="CIP13" s="23"/>
      <c r="CIQ13" s="23"/>
      <c r="CIR13" s="23"/>
      <c r="CIS13" s="23"/>
      <c r="CIT13" s="23"/>
      <c r="CIU13" s="23"/>
      <c r="CIV13" s="23"/>
      <c r="CIW13" s="23"/>
      <c r="CIX13" s="23"/>
      <c r="CIY13" s="23"/>
      <c r="CIZ13" s="23"/>
      <c r="CJA13" s="23"/>
      <c r="CJB13" s="23"/>
      <c r="CJC13" s="23"/>
      <c r="CJD13" s="23"/>
      <c r="CJE13" s="23"/>
      <c r="CJF13" s="23"/>
      <c r="CJG13" s="23"/>
      <c r="CJH13" s="23"/>
      <c r="CJI13" s="23"/>
      <c r="CJJ13" s="23"/>
      <c r="CJK13" s="23"/>
      <c r="CJL13" s="23"/>
      <c r="CJM13" s="23"/>
      <c r="CJN13" s="23"/>
      <c r="CJO13" s="23"/>
      <c r="CJP13" s="23"/>
      <c r="CJQ13" s="23"/>
      <c r="CJR13" s="23"/>
      <c r="CJS13" s="23"/>
      <c r="CJT13" s="23"/>
      <c r="CJU13" s="23"/>
      <c r="CJV13" s="23"/>
      <c r="CJW13" s="23"/>
      <c r="CJX13" s="23"/>
      <c r="CJY13" s="23"/>
      <c r="CJZ13" s="23"/>
      <c r="CKA13" s="23"/>
      <c r="CKB13" s="23"/>
      <c r="CKC13" s="23"/>
      <c r="CKD13" s="23"/>
      <c r="CKE13" s="23"/>
      <c r="CKF13" s="23"/>
      <c r="CKG13" s="23"/>
      <c r="CKH13" s="23"/>
      <c r="CKI13" s="23"/>
      <c r="CKJ13" s="23"/>
      <c r="CKK13" s="23"/>
      <c r="CKL13" s="23"/>
      <c r="CKM13" s="23"/>
      <c r="CKN13" s="23"/>
      <c r="CKO13" s="23"/>
      <c r="CKP13" s="23"/>
      <c r="CKQ13" s="23"/>
      <c r="CKR13" s="23"/>
      <c r="CKS13" s="23"/>
      <c r="CKT13" s="23"/>
      <c r="CKU13" s="23"/>
      <c r="CKV13" s="23"/>
      <c r="CKW13" s="23"/>
      <c r="CKX13" s="23"/>
      <c r="CKY13" s="23"/>
      <c r="CKZ13" s="23"/>
      <c r="CLA13" s="23"/>
      <c r="CLB13" s="23"/>
      <c r="CLC13" s="23"/>
      <c r="CLD13" s="23"/>
      <c r="CLE13" s="23"/>
      <c r="CLF13" s="23"/>
      <c r="CLG13" s="23"/>
      <c r="CLH13" s="23"/>
      <c r="CLI13" s="23"/>
      <c r="CLJ13" s="23"/>
      <c r="CLK13" s="23"/>
      <c r="CLL13" s="23"/>
      <c r="CLM13" s="23"/>
      <c r="CLN13" s="23"/>
      <c r="CLO13" s="23"/>
      <c r="CLP13" s="23"/>
      <c r="CLQ13" s="23"/>
      <c r="CLR13" s="23"/>
      <c r="CLS13" s="23"/>
      <c r="CLT13" s="23"/>
      <c r="CLU13" s="23"/>
      <c r="CLV13" s="23"/>
      <c r="CLW13" s="23"/>
      <c r="CLX13" s="23"/>
      <c r="CLY13" s="23"/>
      <c r="CLZ13" s="23"/>
      <c r="CMA13" s="23"/>
      <c r="CMB13" s="23"/>
      <c r="CMC13" s="23"/>
      <c r="CMD13" s="23"/>
      <c r="CME13" s="23"/>
      <c r="CMF13" s="23"/>
      <c r="CMG13" s="23"/>
      <c r="CMH13" s="23"/>
      <c r="CMI13" s="23"/>
      <c r="CMJ13" s="23"/>
      <c r="CMK13" s="23"/>
      <c r="CML13" s="23"/>
      <c r="CMM13" s="23"/>
      <c r="CMN13" s="23"/>
      <c r="CMO13" s="23"/>
      <c r="CMP13" s="23"/>
      <c r="CMQ13" s="23"/>
      <c r="CMR13" s="23"/>
      <c r="CMS13" s="23"/>
      <c r="CMT13" s="23"/>
      <c r="CMU13" s="23"/>
      <c r="CMV13" s="23"/>
      <c r="CMW13" s="23"/>
      <c r="CMX13" s="23"/>
      <c r="CMY13" s="23"/>
      <c r="CMZ13" s="23"/>
      <c r="CNA13" s="23"/>
      <c r="CNB13" s="23"/>
      <c r="CNC13" s="23"/>
      <c r="CND13" s="23"/>
      <c r="CNE13" s="23"/>
      <c r="CNF13" s="23"/>
      <c r="CNG13" s="23"/>
      <c r="CNH13" s="23"/>
      <c r="CNI13" s="23"/>
      <c r="CNJ13" s="23"/>
      <c r="CNK13" s="23"/>
      <c r="CNL13" s="23"/>
      <c r="CNM13" s="23"/>
      <c r="CNN13" s="23"/>
      <c r="CNO13" s="23"/>
      <c r="CNP13" s="23"/>
      <c r="CNQ13" s="23"/>
      <c r="CNR13" s="23"/>
      <c r="CNS13" s="23"/>
      <c r="CNT13" s="23"/>
      <c r="CNU13" s="23"/>
      <c r="CNV13" s="23"/>
      <c r="CNW13" s="23"/>
      <c r="CNX13" s="23"/>
      <c r="CNY13" s="23"/>
      <c r="CNZ13" s="23"/>
      <c r="COA13" s="23"/>
      <c r="COB13" s="23"/>
      <c r="COC13" s="23"/>
      <c r="COD13" s="23"/>
      <c r="COE13" s="23"/>
      <c r="COF13" s="23"/>
      <c r="COG13" s="23"/>
      <c r="COH13" s="23"/>
      <c r="COI13" s="23"/>
      <c r="COJ13" s="23"/>
      <c r="COK13" s="23"/>
      <c r="COL13" s="23"/>
      <c r="COM13" s="23"/>
      <c r="CON13" s="23"/>
      <c r="COO13" s="23"/>
      <c r="COP13" s="23"/>
      <c r="COQ13" s="23"/>
      <c r="COR13" s="23"/>
      <c r="COS13" s="23"/>
      <c r="COT13" s="23"/>
      <c r="COU13" s="23"/>
      <c r="COV13" s="23"/>
      <c r="COW13" s="23"/>
      <c r="COX13" s="23"/>
      <c r="COY13" s="23"/>
      <c r="COZ13" s="23"/>
      <c r="CPA13" s="23"/>
      <c r="CPB13" s="23"/>
      <c r="CPC13" s="23"/>
      <c r="CPD13" s="23"/>
      <c r="CPE13" s="23"/>
      <c r="CPF13" s="23"/>
      <c r="CPG13" s="23"/>
      <c r="CPH13" s="23"/>
      <c r="CPI13" s="23"/>
      <c r="CPJ13" s="23"/>
      <c r="CPK13" s="23"/>
      <c r="CPL13" s="23"/>
      <c r="CPM13" s="23"/>
      <c r="CPN13" s="23"/>
      <c r="CPO13" s="23"/>
      <c r="CPP13" s="23"/>
      <c r="CPQ13" s="23"/>
      <c r="CPR13" s="23"/>
      <c r="CPS13" s="23"/>
      <c r="CPT13" s="23"/>
      <c r="CPU13" s="23"/>
      <c r="CPV13" s="23"/>
      <c r="CPW13" s="23"/>
      <c r="CPX13" s="23"/>
      <c r="CPY13" s="23"/>
      <c r="CPZ13" s="23"/>
      <c r="CQA13" s="23"/>
      <c r="CQB13" s="23"/>
      <c r="CQC13" s="23"/>
      <c r="CQD13" s="23"/>
      <c r="CQE13" s="23"/>
      <c r="CQF13" s="23"/>
      <c r="CQG13" s="23"/>
      <c r="CQH13" s="23"/>
      <c r="CQI13" s="23"/>
      <c r="CQJ13" s="23"/>
      <c r="CQK13" s="23"/>
      <c r="CQL13" s="23"/>
      <c r="CQM13" s="23"/>
      <c r="CQN13" s="23"/>
      <c r="CQO13" s="23"/>
      <c r="CQP13" s="23"/>
      <c r="CQQ13" s="23"/>
      <c r="CQR13" s="23"/>
      <c r="CQS13" s="23"/>
      <c r="CQT13" s="23"/>
      <c r="CQU13" s="23"/>
      <c r="CQV13" s="23"/>
      <c r="CQW13" s="23"/>
      <c r="CQX13" s="23"/>
      <c r="CQY13" s="23"/>
      <c r="CQZ13" s="23"/>
      <c r="CRA13" s="23"/>
      <c r="CRB13" s="23"/>
      <c r="CRC13" s="23"/>
      <c r="CRD13" s="23"/>
      <c r="CRE13" s="23"/>
      <c r="CRF13" s="23"/>
      <c r="CRG13" s="23"/>
      <c r="CRH13" s="23"/>
      <c r="CRI13" s="23"/>
      <c r="CRJ13" s="23"/>
      <c r="CRK13" s="23"/>
      <c r="CRL13" s="23"/>
      <c r="CRM13" s="23"/>
      <c r="CRN13" s="23"/>
      <c r="CRO13" s="23"/>
      <c r="CRP13" s="23"/>
      <c r="CRQ13" s="23"/>
      <c r="CRR13" s="23"/>
      <c r="CRS13" s="23"/>
      <c r="CRT13" s="23"/>
      <c r="CRU13" s="23"/>
      <c r="CRV13" s="23"/>
      <c r="CRW13" s="23"/>
      <c r="CRX13" s="23"/>
      <c r="CRY13" s="23"/>
      <c r="CRZ13" s="23"/>
      <c r="CSA13" s="23"/>
      <c r="CSB13" s="23"/>
      <c r="CSC13" s="23"/>
      <c r="CSD13" s="23"/>
      <c r="CSE13" s="23"/>
      <c r="CSF13" s="23"/>
      <c r="CSG13" s="23"/>
      <c r="CSH13" s="23"/>
      <c r="CSI13" s="23"/>
      <c r="CSJ13" s="23"/>
      <c r="CSK13" s="23"/>
      <c r="CSL13" s="23"/>
      <c r="CSM13" s="23"/>
      <c r="CSN13" s="23"/>
      <c r="CSO13" s="23"/>
      <c r="CSP13" s="23"/>
      <c r="CSQ13" s="23"/>
      <c r="CSR13" s="23"/>
      <c r="CSS13" s="23"/>
      <c r="CST13" s="23"/>
      <c r="CSU13" s="23"/>
      <c r="CSV13" s="23"/>
      <c r="CSW13" s="23"/>
      <c r="CSX13" s="23"/>
      <c r="CSY13" s="23"/>
      <c r="CSZ13" s="23"/>
      <c r="CTA13" s="23"/>
      <c r="CTB13" s="23"/>
      <c r="CTC13" s="23"/>
      <c r="CTD13" s="23"/>
      <c r="CTE13" s="23"/>
      <c r="CTF13" s="23"/>
      <c r="CTG13" s="23"/>
      <c r="CTH13" s="23"/>
      <c r="CTI13" s="23"/>
      <c r="CTJ13" s="23"/>
      <c r="CTK13" s="23"/>
      <c r="CTL13" s="23"/>
      <c r="CTM13" s="23"/>
      <c r="CTN13" s="23"/>
      <c r="CTO13" s="23"/>
      <c r="CTP13" s="23"/>
      <c r="CTQ13" s="23"/>
      <c r="CTR13" s="23"/>
      <c r="CTS13" s="23"/>
      <c r="CTT13" s="23"/>
      <c r="CTU13" s="23"/>
      <c r="CTV13" s="23"/>
      <c r="CTW13" s="23"/>
      <c r="CTX13" s="23"/>
      <c r="CTY13" s="23"/>
      <c r="CTZ13" s="23"/>
      <c r="CUA13" s="23"/>
      <c r="CUB13" s="23"/>
      <c r="CUC13" s="23"/>
      <c r="CUD13" s="23"/>
      <c r="CUE13" s="23"/>
      <c r="CUF13" s="23"/>
      <c r="CUG13" s="23"/>
      <c r="CUH13" s="23"/>
      <c r="CUI13" s="23"/>
      <c r="CUJ13" s="23"/>
      <c r="CUK13" s="23"/>
      <c r="CUL13" s="23"/>
      <c r="CUM13" s="23"/>
      <c r="CUN13" s="23"/>
      <c r="CUO13" s="23"/>
      <c r="CUP13" s="23"/>
      <c r="CUQ13" s="23"/>
      <c r="CUR13" s="23"/>
      <c r="CUS13" s="23"/>
      <c r="CUT13" s="23"/>
      <c r="CUU13" s="23"/>
      <c r="CUV13" s="23"/>
      <c r="CUW13" s="23"/>
      <c r="CUX13" s="23"/>
      <c r="CUY13" s="23"/>
      <c r="CUZ13" s="23"/>
      <c r="CVA13" s="23"/>
      <c r="CVB13" s="23"/>
      <c r="CVC13" s="23"/>
      <c r="CVD13" s="23"/>
      <c r="CVE13" s="23"/>
      <c r="CVF13" s="23"/>
      <c r="CVG13" s="23"/>
      <c r="CVH13" s="23"/>
      <c r="CVI13" s="23"/>
      <c r="CVJ13" s="23"/>
      <c r="CVK13" s="23"/>
      <c r="CVL13" s="23"/>
      <c r="CVM13" s="23"/>
      <c r="CVN13" s="23"/>
      <c r="CVO13" s="23"/>
      <c r="CVP13" s="23"/>
      <c r="CVQ13" s="23"/>
      <c r="CVR13" s="23"/>
      <c r="CVS13" s="23"/>
      <c r="CVT13" s="23"/>
      <c r="CVU13" s="23"/>
      <c r="CVV13" s="23"/>
      <c r="CVW13" s="23"/>
      <c r="CVX13" s="23"/>
      <c r="CVY13" s="23"/>
      <c r="CVZ13" s="23"/>
      <c r="CWA13" s="23"/>
      <c r="CWB13" s="23"/>
      <c r="CWC13" s="23"/>
      <c r="CWD13" s="23"/>
      <c r="CWE13" s="23"/>
      <c r="CWF13" s="23"/>
      <c r="CWG13" s="23"/>
      <c r="CWH13" s="23"/>
      <c r="CWI13" s="23"/>
      <c r="CWJ13" s="23"/>
      <c r="CWK13" s="23"/>
      <c r="CWL13" s="23"/>
      <c r="CWM13" s="23"/>
      <c r="CWN13" s="23"/>
      <c r="CWO13" s="23"/>
      <c r="CWP13" s="23"/>
      <c r="CWQ13" s="23"/>
      <c r="CWR13" s="23"/>
      <c r="CWS13" s="23"/>
      <c r="CWT13" s="23"/>
      <c r="CWU13" s="23"/>
      <c r="CWV13" s="23"/>
      <c r="CWW13" s="23"/>
      <c r="CWX13" s="23"/>
      <c r="CWY13" s="23"/>
      <c r="CWZ13" s="23"/>
      <c r="CXA13" s="23"/>
      <c r="CXB13" s="23"/>
      <c r="CXC13" s="23"/>
      <c r="CXD13" s="23"/>
      <c r="CXE13" s="23"/>
      <c r="CXF13" s="23"/>
      <c r="CXG13" s="23"/>
      <c r="CXH13" s="23"/>
      <c r="CXI13" s="23"/>
      <c r="CXJ13" s="23"/>
      <c r="CXK13" s="23"/>
      <c r="CXL13" s="23"/>
      <c r="CXM13" s="23"/>
      <c r="CXN13" s="23"/>
      <c r="CXO13" s="23"/>
      <c r="CXP13" s="23"/>
      <c r="CXQ13" s="23"/>
      <c r="CXR13" s="23"/>
      <c r="CXS13" s="23"/>
      <c r="CXT13" s="23"/>
      <c r="CXU13" s="23"/>
      <c r="CXV13" s="23"/>
      <c r="CXW13" s="23"/>
      <c r="CXX13" s="23"/>
      <c r="CXY13" s="23"/>
      <c r="CXZ13" s="23"/>
      <c r="CYA13" s="23"/>
      <c r="CYB13" s="23"/>
      <c r="CYC13" s="23"/>
      <c r="CYD13" s="23"/>
      <c r="CYE13" s="23"/>
      <c r="CYF13" s="23"/>
      <c r="CYG13" s="23"/>
      <c r="CYH13" s="23"/>
      <c r="CYI13" s="23"/>
      <c r="CYJ13" s="23"/>
      <c r="CYK13" s="23"/>
      <c r="CYL13" s="23"/>
      <c r="CYM13" s="23"/>
      <c r="CYN13" s="23"/>
      <c r="CYO13" s="23"/>
      <c r="CYP13" s="23"/>
      <c r="CYQ13" s="23"/>
      <c r="CYR13" s="23"/>
      <c r="CYS13" s="23"/>
      <c r="CYT13" s="23"/>
      <c r="CYU13" s="23"/>
      <c r="CYV13" s="23"/>
      <c r="CYW13" s="23"/>
      <c r="CYX13" s="23"/>
      <c r="CYY13" s="23"/>
      <c r="CYZ13" s="23"/>
      <c r="CZA13" s="23"/>
      <c r="CZB13" s="23"/>
      <c r="CZC13" s="23"/>
      <c r="CZD13" s="23"/>
      <c r="CZE13" s="23"/>
      <c r="CZF13" s="23"/>
      <c r="CZG13" s="23"/>
      <c r="CZH13" s="23"/>
      <c r="CZI13" s="23"/>
      <c r="CZJ13" s="23"/>
      <c r="CZK13" s="23"/>
      <c r="CZL13" s="23"/>
      <c r="CZM13" s="23"/>
      <c r="CZN13" s="23"/>
      <c r="CZO13" s="23"/>
      <c r="CZP13" s="23"/>
      <c r="CZQ13" s="23"/>
      <c r="CZR13" s="23"/>
      <c r="CZS13" s="23"/>
      <c r="CZT13" s="23"/>
      <c r="CZU13" s="23"/>
      <c r="CZV13" s="23"/>
      <c r="CZW13" s="23"/>
      <c r="CZX13" s="23"/>
      <c r="CZY13" s="23"/>
      <c r="CZZ13" s="23"/>
      <c r="DAA13" s="23"/>
      <c r="DAB13" s="23"/>
      <c r="DAC13" s="23"/>
      <c r="DAD13" s="23"/>
      <c r="DAE13" s="23"/>
      <c r="DAF13" s="23"/>
      <c r="DAG13" s="23"/>
      <c r="DAH13" s="23"/>
      <c r="DAI13" s="23"/>
      <c r="DAJ13" s="23"/>
      <c r="DAK13" s="23"/>
      <c r="DAL13" s="23"/>
      <c r="DAM13" s="23"/>
      <c r="DAN13" s="23"/>
      <c r="DAO13" s="23"/>
      <c r="DAP13" s="23"/>
      <c r="DAQ13" s="23"/>
      <c r="DAR13" s="23"/>
      <c r="DAS13" s="23"/>
      <c r="DAT13" s="23"/>
      <c r="DAU13" s="23"/>
      <c r="DAV13" s="23"/>
      <c r="DAW13" s="23"/>
      <c r="DAX13" s="23"/>
      <c r="DAY13" s="23"/>
      <c r="DAZ13" s="23"/>
      <c r="DBA13" s="23"/>
      <c r="DBB13" s="23"/>
      <c r="DBC13" s="23"/>
      <c r="DBD13" s="23"/>
      <c r="DBE13" s="23"/>
      <c r="DBF13" s="23"/>
      <c r="DBG13" s="23"/>
      <c r="DBH13" s="23"/>
      <c r="DBI13" s="23"/>
      <c r="DBJ13" s="23"/>
      <c r="DBK13" s="23"/>
      <c r="DBL13" s="23"/>
      <c r="DBM13" s="23"/>
      <c r="DBN13" s="23"/>
      <c r="DBO13" s="23"/>
      <c r="DBP13" s="23"/>
      <c r="DBQ13" s="23"/>
      <c r="DBR13" s="23"/>
      <c r="DBS13" s="23"/>
      <c r="DBT13" s="23"/>
      <c r="DBU13" s="23"/>
      <c r="DBV13" s="23"/>
      <c r="DBW13" s="23"/>
      <c r="DBX13" s="23"/>
      <c r="DBY13" s="23"/>
      <c r="DBZ13" s="23"/>
      <c r="DCA13" s="23"/>
      <c r="DCB13" s="23"/>
      <c r="DCC13" s="23"/>
      <c r="DCD13" s="23"/>
      <c r="DCE13" s="23"/>
      <c r="DCF13" s="23"/>
      <c r="DCG13" s="23"/>
      <c r="DCH13" s="23"/>
      <c r="DCI13" s="23"/>
      <c r="DCJ13" s="23"/>
      <c r="DCK13" s="23"/>
      <c r="DCL13" s="23"/>
      <c r="DCM13" s="23"/>
      <c r="DCN13" s="23"/>
      <c r="DCO13" s="23"/>
      <c r="DCP13" s="23"/>
      <c r="DCQ13" s="23"/>
      <c r="DCR13" s="23"/>
      <c r="DCS13" s="23"/>
      <c r="DCT13" s="23"/>
      <c r="DCU13" s="23"/>
      <c r="DCV13" s="23"/>
      <c r="DCW13" s="23"/>
      <c r="DCX13" s="23"/>
      <c r="DCY13" s="23"/>
      <c r="DCZ13" s="23"/>
      <c r="DDA13" s="23"/>
      <c r="DDB13" s="23"/>
      <c r="DDC13" s="23"/>
      <c r="DDD13" s="23"/>
      <c r="DDE13" s="23"/>
      <c r="DDF13" s="23"/>
      <c r="DDG13" s="23"/>
      <c r="DDH13" s="23"/>
      <c r="DDI13" s="23"/>
      <c r="DDJ13" s="23"/>
      <c r="DDK13" s="23"/>
      <c r="DDL13" s="23"/>
      <c r="DDM13" s="23"/>
      <c r="DDN13" s="23"/>
      <c r="DDO13" s="23"/>
      <c r="DDP13" s="23"/>
      <c r="DDQ13" s="23"/>
      <c r="DDR13" s="23"/>
      <c r="DDS13" s="23"/>
      <c r="DDT13" s="23"/>
      <c r="DDU13" s="23"/>
      <c r="DDV13" s="23"/>
      <c r="DDW13" s="23"/>
      <c r="DDX13" s="23"/>
      <c r="DDY13" s="23"/>
      <c r="DDZ13" s="23"/>
      <c r="DEA13" s="23"/>
      <c r="DEB13" s="23"/>
      <c r="DEC13" s="23"/>
      <c r="DED13" s="23"/>
      <c r="DEE13" s="23"/>
      <c r="DEF13" s="23"/>
      <c r="DEG13" s="23"/>
      <c r="DEH13" s="23"/>
      <c r="DEI13" s="23"/>
      <c r="DEJ13" s="23"/>
      <c r="DEK13" s="23"/>
      <c r="DEL13" s="23"/>
      <c r="DEM13" s="23"/>
      <c r="DEN13" s="23"/>
      <c r="DEO13" s="23"/>
      <c r="DEP13" s="23"/>
      <c r="DEQ13" s="23"/>
      <c r="DER13" s="23"/>
      <c r="DES13" s="23"/>
      <c r="DET13" s="23"/>
      <c r="DEU13" s="23"/>
      <c r="DEV13" s="23"/>
      <c r="DEW13" s="23"/>
      <c r="DEX13" s="23"/>
      <c r="DEY13" s="23"/>
      <c r="DEZ13" s="23"/>
      <c r="DFA13" s="23"/>
      <c r="DFB13" s="23"/>
      <c r="DFC13" s="23"/>
      <c r="DFD13" s="23"/>
      <c r="DFE13" s="23"/>
      <c r="DFF13" s="23"/>
      <c r="DFG13" s="23"/>
      <c r="DFH13" s="23"/>
      <c r="DFI13" s="23"/>
      <c r="DFJ13" s="23"/>
      <c r="DFK13" s="23"/>
      <c r="DFL13" s="23"/>
      <c r="DFM13" s="23"/>
      <c r="DFN13" s="23"/>
      <c r="DFO13" s="23"/>
      <c r="DFP13" s="23"/>
      <c r="DFQ13" s="23"/>
      <c r="DFR13" s="23"/>
      <c r="DFS13" s="23"/>
      <c r="DFT13" s="23"/>
      <c r="DFU13" s="23"/>
      <c r="DFV13" s="23"/>
      <c r="DFW13" s="23"/>
      <c r="DFX13" s="23"/>
      <c r="DFY13" s="23"/>
      <c r="DFZ13" s="23"/>
      <c r="DGA13" s="23"/>
      <c r="DGB13" s="23"/>
      <c r="DGC13" s="23"/>
      <c r="DGD13" s="23"/>
      <c r="DGE13" s="23"/>
      <c r="DGF13" s="23"/>
      <c r="DGG13" s="23"/>
      <c r="DGH13" s="23"/>
      <c r="DGI13" s="23"/>
      <c r="DGJ13" s="23"/>
      <c r="DGK13" s="23"/>
      <c r="DGL13" s="23"/>
      <c r="DGM13" s="23"/>
      <c r="DGN13" s="23"/>
      <c r="DGO13" s="23"/>
      <c r="DGP13" s="23"/>
      <c r="DGQ13" s="23"/>
      <c r="DGR13" s="23"/>
      <c r="DGS13" s="23"/>
      <c r="DGT13" s="23"/>
      <c r="DGU13" s="23"/>
      <c r="DGV13" s="23"/>
      <c r="DGW13" s="23"/>
      <c r="DGX13" s="23"/>
      <c r="DGY13" s="23"/>
      <c r="DGZ13" s="23"/>
      <c r="DHA13" s="23"/>
      <c r="DHB13" s="23"/>
      <c r="DHC13" s="23"/>
      <c r="DHD13" s="23"/>
      <c r="DHE13" s="23"/>
      <c r="DHF13" s="23"/>
      <c r="DHG13" s="23"/>
      <c r="DHH13" s="23"/>
      <c r="DHI13" s="23"/>
      <c r="DHJ13" s="23"/>
      <c r="DHK13" s="23"/>
      <c r="DHL13" s="23"/>
      <c r="DHM13" s="23"/>
      <c r="DHN13" s="23"/>
      <c r="DHO13" s="23"/>
      <c r="DHP13" s="23"/>
      <c r="DHQ13" s="23"/>
      <c r="DHR13" s="23"/>
      <c r="DHS13" s="23"/>
      <c r="DHT13" s="23"/>
      <c r="DHU13" s="23"/>
      <c r="DHV13" s="23"/>
      <c r="DHW13" s="23"/>
      <c r="DHX13" s="23"/>
      <c r="DHY13" s="23"/>
      <c r="DHZ13" s="23"/>
      <c r="DIA13" s="23"/>
      <c r="DIB13" s="23"/>
      <c r="DIC13" s="23"/>
      <c r="DID13" s="23"/>
      <c r="DIE13" s="23"/>
      <c r="DIF13" s="23"/>
      <c r="DIG13" s="23"/>
      <c r="DIH13" s="23"/>
      <c r="DII13" s="23"/>
      <c r="DIJ13" s="23"/>
      <c r="DIK13" s="23"/>
      <c r="DIL13" s="23"/>
      <c r="DIM13" s="23"/>
      <c r="DIN13" s="23"/>
      <c r="DIO13" s="23"/>
      <c r="DIP13" s="23"/>
      <c r="DIQ13" s="23"/>
      <c r="DIR13" s="23"/>
      <c r="DIS13" s="23"/>
      <c r="DIT13" s="23"/>
      <c r="DIU13" s="23"/>
      <c r="DIV13" s="23"/>
      <c r="DIW13" s="23"/>
      <c r="DIX13" s="23"/>
      <c r="DIY13" s="23"/>
      <c r="DIZ13" s="23"/>
      <c r="DJA13" s="23"/>
      <c r="DJB13" s="23"/>
      <c r="DJC13" s="23"/>
      <c r="DJD13" s="23"/>
      <c r="DJE13" s="23"/>
      <c r="DJF13" s="23"/>
      <c r="DJG13" s="23"/>
      <c r="DJH13" s="23"/>
      <c r="DJI13" s="23"/>
      <c r="DJJ13" s="23"/>
      <c r="DJK13" s="23"/>
      <c r="DJL13" s="23"/>
      <c r="DJM13" s="23"/>
      <c r="DJN13" s="23"/>
      <c r="DJO13" s="23"/>
      <c r="DJP13" s="23"/>
      <c r="DJQ13" s="23"/>
      <c r="DJR13" s="23"/>
      <c r="DJS13" s="23"/>
      <c r="DJT13" s="23"/>
      <c r="DJU13" s="23"/>
      <c r="DJV13" s="23"/>
      <c r="DJW13" s="23"/>
      <c r="DJX13" s="23"/>
      <c r="DJY13" s="23"/>
      <c r="DJZ13" s="23"/>
      <c r="DKA13" s="23"/>
      <c r="DKB13" s="23"/>
      <c r="DKC13" s="23"/>
      <c r="DKD13" s="23"/>
      <c r="DKE13" s="23"/>
      <c r="DKF13" s="23"/>
      <c r="DKG13" s="23"/>
      <c r="DKH13" s="23"/>
      <c r="DKI13" s="23"/>
      <c r="DKJ13" s="23"/>
      <c r="DKK13" s="23"/>
      <c r="DKL13" s="23"/>
      <c r="DKM13" s="23"/>
      <c r="DKN13" s="23"/>
      <c r="DKO13" s="23"/>
      <c r="DKP13" s="23"/>
      <c r="DKQ13" s="23"/>
      <c r="DKR13" s="23"/>
      <c r="DKS13" s="23"/>
      <c r="DKT13" s="23"/>
      <c r="DKU13" s="23"/>
      <c r="DKV13" s="23"/>
      <c r="DKW13" s="23"/>
      <c r="DKX13" s="23"/>
      <c r="DKY13" s="23"/>
      <c r="DKZ13" s="23"/>
      <c r="DLA13" s="23"/>
      <c r="DLB13" s="23"/>
      <c r="DLC13" s="23"/>
      <c r="DLD13" s="23"/>
      <c r="DLE13" s="23"/>
      <c r="DLF13" s="23"/>
      <c r="DLG13" s="23"/>
      <c r="DLH13" s="23"/>
      <c r="DLI13" s="23"/>
      <c r="DLJ13" s="23"/>
      <c r="DLK13" s="23"/>
      <c r="DLL13" s="23"/>
      <c r="DLM13" s="23"/>
      <c r="DLN13" s="23"/>
      <c r="DLO13" s="23"/>
      <c r="DLP13" s="23"/>
      <c r="DLQ13" s="23"/>
      <c r="DLR13" s="23"/>
      <c r="DLS13" s="23"/>
      <c r="DLT13" s="23"/>
      <c r="DLU13" s="23"/>
      <c r="DLV13" s="23"/>
      <c r="DLW13" s="23"/>
      <c r="DLX13" s="23"/>
      <c r="DLY13" s="23"/>
      <c r="DLZ13" s="23"/>
      <c r="DMA13" s="23"/>
      <c r="DMB13" s="23"/>
      <c r="DMC13" s="23"/>
      <c r="DMD13" s="23"/>
      <c r="DME13" s="23"/>
      <c r="DMF13" s="23"/>
      <c r="DMG13" s="23"/>
      <c r="DMH13" s="23"/>
      <c r="DMI13" s="23"/>
      <c r="DMJ13" s="23"/>
      <c r="DMK13" s="23"/>
      <c r="DML13" s="23"/>
      <c r="DMM13" s="23"/>
      <c r="DMN13" s="23"/>
      <c r="DMO13" s="23"/>
      <c r="DMP13" s="23"/>
      <c r="DMQ13" s="23"/>
      <c r="DMR13" s="23"/>
      <c r="DMS13" s="23"/>
      <c r="DMT13" s="23"/>
      <c r="DMU13" s="23"/>
      <c r="DMV13" s="23"/>
      <c r="DMW13" s="23"/>
      <c r="DMX13" s="23"/>
      <c r="DMY13" s="23"/>
      <c r="DMZ13" s="23"/>
      <c r="DNA13" s="23"/>
      <c r="DNB13" s="23"/>
      <c r="DNC13" s="23"/>
      <c r="DND13" s="23"/>
      <c r="DNE13" s="23"/>
      <c r="DNF13" s="23"/>
      <c r="DNG13" s="23"/>
      <c r="DNH13" s="23"/>
      <c r="DNI13" s="23"/>
      <c r="DNJ13" s="23"/>
      <c r="DNK13" s="23"/>
      <c r="DNL13" s="23"/>
      <c r="DNM13" s="23"/>
      <c r="DNN13" s="23"/>
      <c r="DNO13" s="23"/>
      <c r="DNP13" s="23"/>
      <c r="DNQ13" s="23"/>
      <c r="DNR13" s="23"/>
      <c r="DNS13" s="23"/>
      <c r="DNT13" s="23"/>
      <c r="DNU13" s="23"/>
      <c r="DNV13" s="23"/>
      <c r="DNW13" s="23"/>
      <c r="DNX13" s="23"/>
      <c r="DNY13" s="23"/>
      <c r="DNZ13" s="23"/>
      <c r="DOA13" s="23"/>
      <c r="DOB13" s="23"/>
      <c r="DOC13" s="23"/>
      <c r="DOD13" s="23"/>
      <c r="DOE13" s="23"/>
      <c r="DOF13" s="23"/>
      <c r="DOG13" s="23"/>
      <c r="DOH13" s="23"/>
      <c r="DOI13" s="23"/>
      <c r="DOJ13" s="23"/>
      <c r="DOK13" s="23"/>
      <c r="DOL13" s="23"/>
      <c r="DOM13" s="23"/>
      <c r="DON13" s="23"/>
      <c r="DOO13" s="23"/>
      <c r="DOP13" s="23"/>
      <c r="DOQ13" s="23"/>
      <c r="DOR13" s="23"/>
      <c r="DOS13" s="23"/>
      <c r="DOT13" s="23"/>
      <c r="DOU13" s="23"/>
      <c r="DOV13" s="23"/>
      <c r="DOW13" s="23"/>
      <c r="DOX13" s="23"/>
      <c r="DOY13" s="23"/>
      <c r="DOZ13" s="23"/>
      <c r="DPA13" s="23"/>
      <c r="DPB13" s="23"/>
      <c r="DPC13" s="23"/>
      <c r="DPD13" s="23"/>
      <c r="DPE13" s="23"/>
      <c r="DPF13" s="23"/>
      <c r="DPG13" s="23"/>
      <c r="DPH13" s="23"/>
      <c r="DPI13" s="23"/>
      <c r="DPJ13" s="23"/>
      <c r="DPK13" s="23"/>
      <c r="DPL13" s="23"/>
      <c r="DPM13" s="23"/>
      <c r="DPN13" s="23"/>
      <c r="DPO13" s="23"/>
      <c r="DPP13" s="23"/>
      <c r="DPQ13" s="23"/>
      <c r="DPR13" s="23"/>
      <c r="DPS13" s="23"/>
      <c r="DPT13" s="23"/>
      <c r="DPU13" s="23"/>
      <c r="DPV13" s="23"/>
      <c r="DPW13" s="23"/>
      <c r="DPX13" s="23"/>
      <c r="DPY13" s="23"/>
      <c r="DPZ13" s="23"/>
      <c r="DQA13" s="23"/>
      <c r="DQB13" s="23"/>
      <c r="DQC13" s="23"/>
      <c r="DQD13" s="23"/>
      <c r="DQE13" s="23"/>
      <c r="DQF13" s="23"/>
      <c r="DQG13" s="23"/>
      <c r="DQH13" s="23"/>
      <c r="DQI13" s="23"/>
      <c r="DQJ13" s="23"/>
      <c r="DQK13" s="23"/>
      <c r="DQL13" s="23"/>
      <c r="DQM13" s="23"/>
      <c r="DQN13" s="23"/>
      <c r="DQO13" s="23"/>
      <c r="DQP13" s="23"/>
      <c r="DQQ13" s="23"/>
      <c r="DQR13" s="23"/>
      <c r="DQS13" s="23"/>
      <c r="DQT13" s="23"/>
      <c r="DQU13" s="23"/>
      <c r="DQV13" s="23"/>
      <c r="DQW13" s="23"/>
      <c r="DQX13" s="23"/>
      <c r="DQY13" s="23"/>
      <c r="DQZ13" s="23"/>
      <c r="DRA13" s="23"/>
      <c r="DRB13" s="23"/>
      <c r="DRC13" s="23"/>
      <c r="DRD13" s="23"/>
      <c r="DRE13" s="23"/>
      <c r="DRF13" s="23"/>
      <c r="DRG13" s="23"/>
      <c r="DRH13" s="23"/>
      <c r="DRI13" s="23"/>
      <c r="DRJ13" s="23"/>
      <c r="DRK13" s="23"/>
      <c r="DRL13" s="23"/>
      <c r="DRM13" s="23"/>
      <c r="DRN13" s="23"/>
      <c r="DRO13" s="23"/>
      <c r="DRP13" s="23"/>
      <c r="DRQ13" s="23"/>
      <c r="DRR13" s="23"/>
      <c r="DRS13" s="23"/>
      <c r="DRT13" s="23"/>
      <c r="DRU13" s="23"/>
      <c r="DRV13" s="23"/>
      <c r="DRW13" s="23"/>
      <c r="DRX13" s="23"/>
      <c r="DRY13" s="23"/>
      <c r="DRZ13" s="23"/>
      <c r="DSA13" s="23"/>
      <c r="DSB13" s="23"/>
      <c r="DSC13" s="23"/>
      <c r="DSD13" s="23"/>
      <c r="DSE13" s="23"/>
      <c r="DSF13" s="23"/>
      <c r="DSG13" s="23"/>
      <c r="DSH13" s="23"/>
      <c r="DSI13" s="23"/>
      <c r="DSJ13" s="23"/>
      <c r="DSK13" s="23"/>
      <c r="DSL13" s="23"/>
      <c r="DSM13" s="23"/>
      <c r="DSN13" s="23"/>
      <c r="DSO13" s="23"/>
      <c r="DSP13" s="23"/>
      <c r="DSQ13" s="23"/>
      <c r="DSR13" s="23"/>
      <c r="DSS13" s="23"/>
      <c r="DST13" s="23"/>
      <c r="DSU13" s="23"/>
      <c r="DSV13" s="23"/>
      <c r="DSW13" s="23"/>
      <c r="DSX13" s="23"/>
      <c r="DSY13" s="23"/>
      <c r="DSZ13" s="23"/>
      <c r="DTA13" s="23"/>
      <c r="DTB13" s="23"/>
      <c r="DTC13" s="23"/>
      <c r="DTD13" s="23"/>
      <c r="DTE13" s="23"/>
      <c r="DTF13" s="23"/>
      <c r="DTG13" s="23"/>
      <c r="DTH13" s="23"/>
      <c r="DTI13" s="23"/>
      <c r="DTJ13" s="23"/>
      <c r="DTK13" s="23"/>
      <c r="DTL13" s="23"/>
      <c r="DTM13" s="23"/>
      <c r="DTN13" s="23"/>
      <c r="DTO13" s="23"/>
      <c r="DTP13" s="23"/>
      <c r="DTQ13" s="23"/>
      <c r="DTR13" s="23"/>
      <c r="DTS13" s="23"/>
      <c r="DTT13" s="23"/>
      <c r="DTU13" s="23"/>
      <c r="DTV13" s="23"/>
      <c r="DTW13" s="23"/>
      <c r="DTX13" s="23"/>
      <c r="DTY13" s="23"/>
      <c r="DTZ13" s="23"/>
      <c r="DUA13" s="23"/>
      <c r="DUB13" s="23"/>
      <c r="DUC13" s="23"/>
      <c r="DUD13" s="23"/>
      <c r="DUE13" s="23"/>
      <c r="DUF13" s="23"/>
      <c r="DUG13" s="23"/>
      <c r="DUH13" s="23"/>
      <c r="DUI13" s="23"/>
      <c r="DUJ13" s="23"/>
      <c r="DUK13" s="23"/>
      <c r="DUL13" s="23"/>
      <c r="DUM13" s="23"/>
      <c r="DUN13" s="23"/>
      <c r="DUO13" s="23"/>
      <c r="DUP13" s="23"/>
      <c r="DUQ13" s="23"/>
      <c r="DUR13" s="23"/>
      <c r="DUS13" s="23"/>
      <c r="DUT13" s="23"/>
      <c r="DUU13" s="23"/>
      <c r="DUV13" s="23"/>
      <c r="DUW13" s="23"/>
      <c r="DUX13" s="23"/>
      <c r="DUY13" s="23"/>
      <c r="DUZ13" s="23"/>
      <c r="DVA13" s="23"/>
      <c r="DVB13" s="23"/>
      <c r="DVC13" s="23"/>
      <c r="DVD13" s="23"/>
      <c r="DVE13" s="23"/>
      <c r="DVF13" s="23"/>
      <c r="DVG13" s="23"/>
      <c r="DVH13" s="23"/>
      <c r="DVI13" s="23"/>
      <c r="DVJ13" s="23"/>
      <c r="DVK13" s="23"/>
      <c r="DVL13" s="23"/>
      <c r="DVM13" s="23"/>
      <c r="DVN13" s="23"/>
      <c r="DVO13" s="23"/>
      <c r="DVP13" s="23"/>
      <c r="DVQ13" s="23"/>
      <c r="DVR13" s="23"/>
      <c r="DVS13" s="23"/>
      <c r="DVT13" s="23"/>
      <c r="DVU13" s="23"/>
      <c r="DVV13" s="23"/>
      <c r="DVW13" s="23"/>
      <c r="DVX13" s="23"/>
      <c r="DVY13" s="23"/>
      <c r="DVZ13" s="23"/>
      <c r="DWA13" s="23"/>
      <c r="DWB13" s="23"/>
      <c r="DWC13" s="23"/>
      <c r="DWD13" s="23"/>
      <c r="DWE13" s="23"/>
      <c r="DWF13" s="23"/>
      <c r="DWG13" s="23"/>
      <c r="DWH13" s="23"/>
      <c r="DWI13" s="23"/>
      <c r="DWJ13" s="23"/>
      <c r="DWK13" s="23"/>
      <c r="DWL13" s="23"/>
      <c r="DWM13" s="23"/>
      <c r="DWN13" s="23"/>
      <c r="DWO13" s="23"/>
      <c r="DWP13" s="23"/>
      <c r="DWQ13" s="23"/>
      <c r="DWR13" s="23"/>
      <c r="DWS13" s="23"/>
      <c r="DWT13" s="23"/>
      <c r="DWU13" s="23"/>
      <c r="DWV13" s="23"/>
      <c r="DWW13" s="23"/>
      <c r="DWX13" s="23"/>
      <c r="DWY13" s="23"/>
      <c r="DWZ13" s="23"/>
      <c r="DXA13" s="23"/>
      <c r="DXB13" s="23"/>
      <c r="DXC13" s="23"/>
      <c r="DXD13" s="23"/>
      <c r="DXE13" s="23"/>
      <c r="DXF13" s="23"/>
      <c r="DXG13" s="23"/>
      <c r="DXH13" s="23"/>
      <c r="DXI13" s="23"/>
      <c r="DXJ13" s="23"/>
      <c r="DXK13" s="23"/>
      <c r="DXL13" s="23"/>
      <c r="DXM13" s="23"/>
      <c r="DXN13" s="23"/>
      <c r="DXO13" s="23"/>
      <c r="DXP13" s="23"/>
      <c r="DXQ13" s="23"/>
      <c r="DXR13" s="23"/>
      <c r="DXS13" s="23"/>
      <c r="DXT13" s="23"/>
      <c r="DXU13" s="23"/>
      <c r="DXV13" s="23"/>
      <c r="DXW13" s="23"/>
      <c r="DXX13" s="23"/>
      <c r="DXY13" s="23"/>
      <c r="DXZ13" s="23"/>
      <c r="DYA13" s="23"/>
      <c r="DYB13" s="23"/>
      <c r="DYC13" s="23"/>
      <c r="DYD13" s="23"/>
      <c r="DYE13" s="23"/>
      <c r="DYF13" s="23"/>
      <c r="DYG13" s="23"/>
      <c r="DYH13" s="23"/>
      <c r="DYI13" s="23"/>
      <c r="DYJ13" s="23"/>
      <c r="DYK13" s="23"/>
      <c r="DYL13" s="23"/>
      <c r="DYM13" s="23"/>
      <c r="DYN13" s="23"/>
      <c r="DYO13" s="23"/>
      <c r="DYP13" s="23"/>
      <c r="DYQ13" s="23"/>
      <c r="DYR13" s="23"/>
      <c r="DYS13" s="23"/>
      <c r="DYT13" s="23"/>
      <c r="DYU13" s="23"/>
      <c r="DYV13" s="23"/>
      <c r="DYW13" s="23"/>
      <c r="DYX13" s="23"/>
      <c r="DYY13" s="23"/>
      <c r="DYZ13" s="23"/>
      <c r="DZA13" s="23"/>
      <c r="DZB13" s="23"/>
      <c r="DZC13" s="23"/>
      <c r="DZD13" s="23"/>
      <c r="DZE13" s="23"/>
      <c r="DZF13" s="23"/>
      <c r="DZG13" s="23"/>
      <c r="DZH13" s="23"/>
      <c r="DZI13" s="23"/>
      <c r="DZJ13" s="23"/>
      <c r="DZK13" s="23"/>
      <c r="DZL13" s="23"/>
      <c r="DZM13" s="23"/>
      <c r="DZN13" s="23"/>
      <c r="DZO13" s="23"/>
      <c r="DZP13" s="23"/>
      <c r="DZQ13" s="23"/>
      <c r="DZR13" s="23"/>
      <c r="DZS13" s="23"/>
      <c r="DZT13" s="23"/>
      <c r="DZU13" s="23"/>
      <c r="DZV13" s="23"/>
      <c r="DZW13" s="23"/>
      <c r="DZX13" s="23"/>
      <c r="DZY13" s="23"/>
      <c r="DZZ13" s="23"/>
      <c r="EAA13" s="23"/>
      <c r="EAB13" s="23"/>
      <c r="EAC13" s="23"/>
      <c r="EAD13" s="23"/>
      <c r="EAE13" s="23"/>
      <c r="EAF13" s="23"/>
      <c r="EAG13" s="23"/>
      <c r="EAH13" s="23"/>
      <c r="EAI13" s="23"/>
      <c r="EAJ13" s="23"/>
      <c r="EAK13" s="23"/>
      <c r="EAL13" s="23"/>
      <c r="EAM13" s="23"/>
      <c r="EAN13" s="23"/>
      <c r="EAO13" s="23"/>
      <c r="EAP13" s="23"/>
      <c r="EAQ13" s="23"/>
      <c r="EAR13" s="23"/>
      <c r="EAS13" s="23"/>
      <c r="EAT13" s="23"/>
      <c r="EAU13" s="23"/>
      <c r="EAV13" s="23"/>
      <c r="EAW13" s="23"/>
      <c r="EAX13" s="23"/>
      <c r="EAY13" s="23"/>
      <c r="EAZ13" s="23"/>
      <c r="EBA13" s="23"/>
      <c r="EBB13" s="23"/>
      <c r="EBC13" s="23"/>
      <c r="EBD13" s="23"/>
      <c r="EBE13" s="23"/>
      <c r="EBF13" s="23"/>
      <c r="EBG13" s="23"/>
      <c r="EBH13" s="23"/>
      <c r="EBI13" s="23"/>
      <c r="EBJ13" s="23"/>
      <c r="EBK13" s="23"/>
      <c r="EBL13" s="23"/>
      <c r="EBM13" s="23"/>
      <c r="EBN13" s="23"/>
      <c r="EBO13" s="23"/>
      <c r="EBP13" s="23"/>
      <c r="EBQ13" s="23"/>
      <c r="EBR13" s="23"/>
      <c r="EBS13" s="23"/>
      <c r="EBT13" s="23"/>
      <c r="EBU13" s="23"/>
      <c r="EBV13" s="23"/>
      <c r="EBW13" s="23"/>
      <c r="EBX13" s="23"/>
      <c r="EBY13" s="23"/>
      <c r="EBZ13" s="23"/>
      <c r="ECA13" s="23"/>
      <c r="ECB13" s="23"/>
      <c r="ECC13" s="23"/>
      <c r="ECD13" s="23"/>
      <c r="ECE13" s="23"/>
      <c r="ECF13" s="23"/>
      <c r="ECG13" s="23"/>
      <c r="ECH13" s="23"/>
      <c r="ECI13" s="23"/>
      <c r="ECJ13" s="23"/>
      <c r="ECK13" s="23"/>
      <c r="ECL13" s="23"/>
      <c r="ECM13" s="23"/>
      <c r="ECN13" s="23"/>
      <c r="ECO13" s="23"/>
      <c r="ECP13" s="23"/>
      <c r="ECQ13" s="23"/>
      <c r="ECR13" s="23"/>
      <c r="ECS13" s="23"/>
      <c r="ECT13" s="23"/>
      <c r="ECU13" s="23"/>
      <c r="ECV13" s="23"/>
      <c r="ECW13" s="23"/>
      <c r="ECX13" s="23"/>
      <c r="ECY13" s="23"/>
      <c r="ECZ13" s="23"/>
      <c r="EDA13" s="23"/>
      <c r="EDB13" s="23"/>
      <c r="EDC13" s="23"/>
      <c r="EDD13" s="23"/>
      <c r="EDE13" s="23"/>
      <c r="EDF13" s="23"/>
      <c r="EDG13" s="23"/>
      <c r="EDH13" s="23"/>
      <c r="EDI13" s="23"/>
      <c r="EDJ13" s="23"/>
      <c r="EDK13" s="23"/>
      <c r="EDL13" s="23"/>
      <c r="EDM13" s="23"/>
      <c r="EDN13" s="23"/>
      <c r="EDO13" s="23"/>
      <c r="EDP13" s="23"/>
      <c r="EDQ13" s="23"/>
      <c r="EDR13" s="23"/>
      <c r="EDS13" s="23"/>
      <c r="EDT13" s="23"/>
      <c r="EDU13" s="23"/>
      <c r="EDV13" s="23"/>
      <c r="EDW13" s="23"/>
      <c r="EDX13" s="23"/>
      <c r="EDY13" s="23"/>
      <c r="EDZ13" s="23"/>
      <c r="EEA13" s="23"/>
      <c r="EEB13" s="23"/>
      <c r="EEC13" s="23"/>
      <c r="EED13" s="23"/>
      <c r="EEE13" s="23"/>
      <c r="EEF13" s="23"/>
      <c r="EEG13" s="23"/>
      <c r="EEH13" s="23"/>
      <c r="EEI13" s="23"/>
      <c r="EEJ13" s="23"/>
      <c r="EEK13" s="23"/>
      <c r="EEL13" s="23"/>
      <c r="EEM13" s="23"/>
      <c r="EEN13" s="23"/>
      <c r="EEO13" s="23"/>
      <c r="EEP13" s="23"/>
      <c r="EEQ13" s="23"/>
      <c r="EER13" s="23"/>
      <c r="EES13" s="23"/>
      <c r="EET13" s="23"/>
      <c r="EEU13" s="23"/>
      <c r="EEV13" s="23"/>
      <c r="EEW13" s="23"/>
      <c r="EEX13" s="23"/>
      <c r="EEY13" s="23"/>
      <c r="EEZ13" s="23"/>
      <c r="EFA13" s="23"/>
      <c r="EFB13" s="23"/>
      <c r="EFC13" s="23"/>
      <c r="EFD13" s="23"/>
      <c r="EFE13" s="23"/>
      <c r="EFF13" s="23"/>
      <c r="EFG13" s="23"/>
      <c r="EFH13" s="23"/>
      <c r="EFI13" s="23"/>
      <c r="EFJ13" s="23"/>
      <c r="EFK13" s="23"/>
      <c r="EFL13" s="23"/>
      <c r="EFM13" s="23"/>
      <c r="EFN13" s="23"/>
      <c r="EFO13" s="23"/>
      <c r="EFP13" s="23"/>
      <c r="EFQ13" s="23"/>
      <c r="EFR13" s="23"/>
      <c r="EFS13" s="23"/>
      <c r="EFT13" s="23"/>
      <c r="EFU13" s="23"/>
      <c r="EFV13" s="23"/>
      <c r="EFW13" s="23"/>
      <c r="EFX13" s="23"/>
      <c r="EFY13" s="23"/>
      <c r="EFZ13" s="23"/>
      <c r="EGA13" s="23"/>
      <c r="EGB13" s="23"/>
      <c r="EGC13" s="23"/>
      <c r="EGD13" s="23"/>
      <c r="EGE13" s="23"/>
      <c r="EGF13" s="23"/>
      <c r="EGG13" s="23"/>
      <c r="EGH13" s="23"/>
      <c r="EGI13" s="23"/>
      <c r="EGJ13" s="23"/>
      <c r="EGK13" s="23"/>
      <c r="EGL13" s="23"/>
      <c r="EGM13" s="23"/>
      <c r="EGN13" s="23"/>
      <c r="EGO13" s="23"/>
      <c r="EGP13" s="23"/>
      <c r="EGQ13" s="23"/>
      <c r="EGR13" s="23"/>
      <c r="EGS13" s="23"/>
      <c r="EGT13" s="23"/>
      <c r="EGU13" s="23"/>
      <c r="EGV13" s="23"/>
      <c r="EGW13" s="23"/>
      <c r="EGX13" s="23"/>
      <c r="EGY13" s="23"/>
      <c r="EGZ13" s="23"/>
      <c r="EHA13" s="23"/>
      <c r="EHB13" s="23"/>
      <c r="EHC13" s="23"/>
      <c r="EHD13" s="23"/>
      <c r="EHE13" s="23"/>
      <c r="EHF13" s="23"/>
      <c r="EHG13" s="23"/>
      <c r="EHH13" s="23"/>
      <c r="EHI13" s="23"/>
      <c r="EHJ13" s="23"/>
      <c r="EHK13" s="23"/>
      <c r="EHL13" s="23"/>
      <c r="EHM13" s="23"/>
      <c r="EHN13" s="23"/>
      <c r="EHO13" s="23"/>
      <c r="EHP13" s="23"/>
      <c r="EHQ13" s="23"/>
      <c r="EHR13" s="23"/>
      <c r="EHS13" s="23"/>
      <c r="EHT13" s="23"/>
      <c r="EHU13" s="23"/>
      <c r="EHV13" s="23"/>
      <c r="EHW13" s="23"/>
      <c r="EHX13" s="23"/>
      <c r="EHY13" s="23"/>
      <c r="EHZ13" s="23"/>
      <c r="EIA13" s="23"/>
      <c r="EIB13" s="23"/>
      <c r="EIC13" s="23"/>
      <c r="EID13" s="23"/>
      <c r="EIE13" s="23"/>
      <c r="EIF13" s="23"/>
      <c r="EIG13" s="23"/>
      <c r="EIH13" s="23"/>
      <c r="EII13" s="23"/>
      <c r="EIJ13" s="23"/>
      <c r="EIK13" s="23"/>
      <c r="EIL13" s="23"/>
      <c r="EIM13" s="23"/>
      <c r="EIN13" s="23"/>
      <c r="EIO13" s="23"/>
      <c r="EIP13" s="23"/>
      <c r="EIQ13" s="23"/>
      <c r="EIR13" s="23"/>
      <c r="EIS13" s="23"/>
      <c r="EIT13" s="23"/>
      <c r="EIU13" s="23"/>
      <c r="EIV13" s="23"/>
      <c r="EIW13" s="23"/>
      <c r="EIX13" s="23"/>
      <c r="EIY13" s="23"/>
      <c r="EIZ13" s="23"/>
      <c r="EJA13" s="23"/>
      <c r="EJB13" s="23"/>
      <c r="EJC13" s="23"/>
      <c r="EJD13" s="23"/>
      <c r="EJE13" s="23"/>
      <c r="EJF13" s="23"/>
      <c r="EJG13" s="23"/>
      <c r="EJH13" s="23"/>
      <c r="EJI13" s="23"/>
      <c r="EJJ13" s="23"/>
      <c r="EJK13" s="23"/>
      <c r="EJL13" s="23"/>
      <c r="EJM13" s="23"/>
      <c r="EJN13" s="23"/>
      <c r="EJO13" s="23"/>
      <c r="EJP13" s="23"/>
      <c r="EJQ13" s="23"/>
      <c r="EJR13" s="23"/>
      <c r="EJS13" s="23"/>
      <c r="EJT13" s="23"/>
      <c r="EJU13" s="23"/>
      <c r="EJV13" s="23"/>
      <c r="EJW13" s="23"/>
      <c r="EJX13" s="23"/>
      <c r="EJY13" s="23"/>
      <c r="EJZ13" s="23"/>
      <c r="EKA13" s="23"/>
      <c r="EKB13" s="23"/>
      <c r="EKC13" s="23"/>
      <c r="EKD13" s="23"/>
      <c r="EKE13" s="23"/>
      <c r="EKF13" s="23"/>
      <c r="EKG13" s="23"/>
      <c r="EKH13" s="23"/>
      <c r="EKI13" s="23"/>
      <c r="EKJ13" s="23"/>
      <c r="EKK13" s="23"/>
      <c r="EKL13" s="23"/>
      <c r="EKM13" s="23"/>
      <c r="EKN13" s="23"/>
      <c r="EKO13" s="23"/>
      <c r="EKP13" s="23"/>
      <c r="EKQ13" s="23"/>
      <c r="EKR13" s="23"/>
      <c r="EKS13" s="23"/>
      <c r="EKT13" s="23"/>
      <c r="EKU13" s="23"/>
      <c r="EKV13" s="23"/>
      <c r="EKW13" s="23"/>
      <c r="EKX13" s="23"/>
      <c r="EKY13" s="23"/>
      <c r="EKZ13" s="23"/>
      <c r="ELA13" s="23"/>
      <c r="ELB13" s="23"/>
      <c r="ELC13" s="23"/>
      <c r="ELD13" s="23"/>
      <c r="ELE13" s="23"/>
      <c r="ELF13" s="23"/>
      <c r="ELG13" s="23"/>
      <c r="ELH13" s="23"/>
      <c r="ELI13" s="23"/>
      <c r="ELJ13" s="23"/>
      <c r="ELK13" s="23"/>
      <c r="ELL13" s="23"/>
      <c r="ELM13" s="23"/>
      <c r="ELN13" s="23"/>
      <c r="ELO13" s="23"/>
      <c r="ELP13" s="23"/>
      <c r="ELQ13" s="23"/>
      <c r="ELR13" s="23"/>
      <c r="ELS13" s="23"/>
      <c r="ELT13" s="23"/>
      <c r="ELU13" s="23"/>
      <c r="ELV13" s="23"/>
      <c r="ELW13" s="23"/>
      <c r="ELX13" s="23"/>
      <c r="ELY13" s="23"/>
      <c r="ELZ13" s="23"/>
      <c r="EMA13" s="23"/>
      <c r="EMB13" s="23"/>
      <c r="EMC13" s="23"/>
      <c r="EMD13" s="23"/>
      <c r="EME13" s="23"/>
      <c r="EMF13" s="23"/>
      <c r="EMG13" s="23"/>
      <c r="EMH13" s="23"/>
      <c r="EMI13" s="23"/>
      <c r="EMJ13" s="23"/>
      <c r="EMK13" s="23"/>
      <c r="EML13" s="23"/>
      <c r="EMM13" s="23"/>
      <c r="EMN13" s="23"/>
      <c r="EMO13" s="23"/>
      <c r="EMP13" s="23"/>
      <c r="EMQ13" s="23"/>
      <c r="EMR13" s="23"/>
      <c r="EMS13" s="23"/>
      <c r="EMT13" s="23"/>
      <c r="EMU13" s="23"/>
      <c r="EMV13" s="23"/>
      <c r="EMW13" s="23"/>
      <c r="EMX13" s="23"/>
      <c r="EMY13" s="23"/>
      <c r="EMZ13" s="23"/>
      <c r="ENA13" s="23"/>
      <c r="ENB13" s="23"/>
      <c r="ENC13" s="23"/>
      <c r="END13" s="23"/>
      <c r="ENE13" s="23"/>
      <c r="ENF13" s="23"/>
      <c r="ENG13" s="23"/>
      <c r="ENH13" s="23"/>
      <c r="ENI13" s="23"/>
      <c r="ENJ13" s="23"/>
      <c r="ENK13" s="23"/>
      <c r="ENL13" s="23"/>
      <c r="ENM13" s="23"/>
      <c r="ENN13" s="23"/>
      <c r="ENO13" s="23"/>
      <c r="ENP13" s="23"/>
      <c r="ENQ13" s="23"/>
      <c r="ENR13" s="23"/>
      <c r="ENS13" s="23"/>
      <c r="ENT13" s="23"/>
      <c r="ENU13" s="23"/>
      <c r="ENV13" s="23"/>
      <c r="ENW13" s="23"/>
      <c r="ENX13" s="23"/>
      <c r="ENY13" s="23"/>
      <c r="ENZ13" s="23"/>
      <c r="EOA13" s="23"/>
      <c r="EOB13" s="23"/>
      <c r="EOC13" s="23"/>
      <c r="EOD13" s="23"/>
      <c r="EOE13" s="23"/>
      <c r="EOF13" s="23"/>
      <c r="EOG13" s="23"/>
      <c r="EOH13" s="23"/>
      <c r="EOI13" s="23"/>
      <c r="EOJ13" s="23"/>
      <c r="EOK13" s="23"/>
      <c r="EOL13" s="23"/>
      <c r="EOM13" s="23"/>
      <c r="EON13" s="23"/>
      <c r="EOO13" s="23"/>
      <c r="EOP13" s="23"/>
      <c r="EOQ13" s="23"/>
      <c r="EOR13" s="23"/>
      <c r="EOS13" s="23"/>
      <c r="EOT13" s="23"/>
      <c r="EOU13" s="23"/>
      <c r="EOV13" s="23"/>
      <c r="EOW13" s="23"/>
      <c r="EOX13" s="23"/>
      <c r="EOY13" s="23"/>
      <c r="EOZ13" s="23"/>
      <c r="EPA13" s="23"/>
      <c r="EPB13" s="23"/>
      <c r="EPC13" s="23"/>
      <c r="EPD13" s="23"/>
      <c r="EPE13" s="23"/>
      <c r="EPF13" s="23"/>
      <c r="EPG13" s="23"/>
      <c r="EPH13" s="23"/>
      <c r="EPI13" s="23"/>
      <c r="EPJ13" s="23"/>
      <c r="EPK13" s="23"/>
      <c r="EPL13" s="23"/>
      <c r="EPM13" s="23"/>
      <c r="EPN13" s="23"/>
      <c r="EPO13" s="23"/>
      <c r="EPP13" s="23"/>
      <c r="EPQ13" s="23"/>
      <c r="EPR13" s="23"/>
      <c r="EPS13" s="23"/>
      <c r="EPT13" s="23"/>
      <c r="EPU13" s="23"/>
      <c r="EPV13" s="23"/>
      <c r="EPW13" s="23"/>
      <c r="EPX13" s="23"/>
      <c r="EPY13" s="23"/>
      <c r="EPZ13" s="23"/>
      <c r="EQA13" s="23"/>
      <c r="EQB13" s="23"/>
      <c r="EQC13" s="23"/>
      <c r="EQD13" s="23"/>
      <c r="EQE13" s="23"/>
      <c r="EQF13" s="23"/>
      <c r="EQG13" s="23"/>
      <c r="EQH13" s="23"/>
      <c r="EQI13" s="23"/>
      <c r="EQJ13" s="23"/>
      <c r="EQK13" s="23"/>
      <c r="EQL13" s="23"/>
      <c r="EQM13" s="23"/>
      <c r="EQN13" s="23"/>
      <c r="EQO13" s="23"/>
      <c r="EQP13" s="23"/>
      <c r="EQQ13" s="23"/>
      <c r="EQR13" s="23"/>
      <c r="EQS13" s="23"/>
      <c r="EQT13" s="23"/>
      <c r="EQU13" s="23"/>
      <c r="EQV13" s="23"/>
      <c r="EQW13" s="23"/>
      <c r="EQX13" s="23"/>
      <c r="EQY13" s="23"/>
      <c r="EQZ13" s="23"/>
      <c r="ERA13" s="23"/>
      <c r="ERB13" s="23"/>
      <c r="ERC13" s="23"/>
      <c r="ERD13" s="23"/>
      <c r="ERE13" s="23"/>
      <c r="ERF13" s="23"/>
      <c r="ERG13" s="23"/>
      <c r="ERH13" s="23"/>
      <c r="ERI13" s="23"/>
      <c r="ERJ13" s="23"/>
      <c r="ERK13" s="23"/>
      <c r="ERL13" s="23"/>
      <c r="ERM13" s="23"/>
      <c r="ERN13" s="23"/>
      <c r="ERO13" s="23"/>
      <c r="ERP13" s="23"/>
      <c r="ERQ13" s="23"/>
      <c r="ERR13" s="23"/>
      <c r="ERS13" s="23"/>
      <c r="ERT13" s="23"/>
      <c r="ERU13" s="23"/>
      <c r="ERV13" s="23"/>
      <c r="ERW13" s="23"/>
      <c r="ERX13" s="23"/>
      <c r="ERY13" s="23"/>
      <c r="ERZ13" s="23"/>
      <c r="ESA13" s="23"/>
      <c r="ESB13" s="23"/>
      <c r="ESC13" s="23"/>
      <c r="ESD13" s="23"/>
      <c r="ESE13" s="23"/>
      <c r="ESF13" s="23"/>
      <c r="ESG13" s="23"/>
      <c r="ESH13" s="23"/>
      <c r="ESI13" s="23"/>
      <c r="ESJ13" s="23"/>
      <c r="ESK13" s="23"/>
      <c r="ESL13" s="23"/>
      <c r="ESM13" s="23"/>
      <c r="ESN13" s="23"/>
      <c r="ESO13" s="23"/>
      <c r="ESP13" s="23"/>
      <c r="ESQ13" s="23"/>
      <c r="ESR13" s="23"/>
      <c r="ESS13" s="23"/>
      <c r="EST13" s="23"/>
      <c r="ESU13" s="23"/>
      <c r="ESV13" s="23"/>
      <c r="ESW13" s="23"/>
      <c r="ESX13" s="23"/>
      <c r="ESY13" s="23"/>
      <c r="ESZ13" s="23"/>
      <c r="ETA13" s="23"/>
      <c r="ETB13" s="23"/>
      <c r="ETC13" s="23"/>
      <c r="ETD13" s="23"/>
      <c r="ETE13" s="23"/>
      <c r="ETF13" s="23"/>
      <c r="ETG13" s="23"/>
      <c r="ETH13" s="23"/>
      <c r="ETI13" s="23"/>
      <c r="ETJ13" s="23"/>
      <c r="ETK13" s="23"/>
      <c r="ETL13" s="23"/>
      <c r="ETM13" s="23"/>
      <c r="ETN13" s="23"/>
      <c r="ETO13" s="23"/>
      <c r="ETP13" s="23"/>
      <c r="ETQ13" s="23"/>
      <c r="ETR13" s="23"/>
      <c r="ETS13" s="23"/>
      <c r="ETT13" s="23"/>
      <c r="ETU13" s="23"/>
      <c r="ETV13" s="23"/>
      <c r="ETW13" s="23"/>
      <c r="ETX13" s="23"/>
      <c r="ETY13" s="23"/>
      <c r="ETZ13" s="23"/>
      <c r="EUA13" s="23"/>
      <c r="EUB13" s="23"/>
      <c r="EUC13" s="23"/>
      <c r="EUD13" s="23"/>
      <c r="EUE13" s="23"/>
      <c r="EUF13" s="23"/>
      <c r="EUG13" s="23"/>
      <c r="EUH13" s="23"/>
      <c r="EUI13" s="23"/>
      <c r="EUJ13" s="23"/>
      <c r="EUK13" s="23"/>
      <c r="EUL13" s="23"/>
      <c r="EUM13" s="23"/>
      <c r="EUN13" s="23"/>
      <c r="EUO13" s="23"/>
      <c r="EUP13" s="23"/>
      <c r="EUQ13" s="23"/>
      <c r="EUR13" s="23"/>
      <c r="EUS13" s="23"/>
      <c r="EUT13" s="23"/>
      <c r="EUU13" s="23"/>
      <c r="EUV13" s="23"/>
      <c r="EUW13" s="23"/>
      <c r="EUX13" s="23"/>
      <c r="EUY13" s="23"/>
      <c r="EUZ13" s="23"/>
      <c r="EVA13" s="23"/>
      <c r="EVB13" s="23"/>
      <c r="EVC13" s="23"/>
      <c r="EVD13" s="23"/>
      <c r="EVE13" s="23"/>
      <c r="EVF13" s="23"/>
      <c r="EVG13" s="23"/>
      <c r="EVH13" s="23"/>
      <c r="EVI13" s="23"/>
      <c r="EVJ13" s="23"/>
      <c r="EVK13" s="23"/>
      <c r="EVL13" s="23"/>
      <c r="EVM13" s="23"/>
      <c r="EVN13" s="23"/>
      <c r="EVO13" s="23"/>
      <c r="EVP13" s="23"/>
      <c r="EVQ13" s="23"/>
      <c r="EVR13" s="23"/>
      <c r="EVS13" s="23"/>
      <c r="EVT13" s="23"/>
      <c r="EVU13" s="23"/>
      <c r="EVV13" s="23"/>
      <c r="EVW13" s="23"/>
      <c r="EVX13" s="23"/>
      <c r="EVY13" s="23"/>
      <c r="EVZ13" s="23"/>
      <c r="EWA13" s="23"/>
      <c r="EWB13" s="23"/>
      <c r="EWC13" s="23"/>
      <c r="EWD13" s="23"/>
      <c r="EWE13" s="23"/>
      <c r="EWF13" s="23"/>
      <c r="EWG13" s="23"/>
      <c r="EWH13" s="23"/>
      <c r="EWI13" s="23"/>
      <c r="EWJ13" s="23"/>
      <c r="EWK13" s="23"/>
      <c r="EWL13" s="23"/>
      <c r="EWM13" s="23"/>
      <c r="EWN13" s="23"/>
      <c r="EWO13" s="23"/>
      <c r="EWP13" s="23"/>
      <c r="EWQ13" s="23"/>
      <c r="EWR13" s="23"/>
      <c r="EWS13" s="23"/>
      <c r="EWT13" s="23"/>
      <c r="EWU13" s="23"/>
      <c r="EWV13" s="23"/>
      <c r="EWW13" s="23"/>
      <c r="EWX13" s="23"/>
      <c r="EWY13" s="23"/>
      <c r="EWZ13" s="23"/>
      <c r="EXA13" s="23"/>
      <c r="EXB13" s="23"/>
      <c r="EXC13" s="23"/>
      <c r="EXD13" s="23"/>
      <c r="EXE13" s="23"/>
      <c r="EXF13" s="23"/>
      <c r="EXG13" s="23"/>
      <c r="EXH13" s="23"/>
      <c r="EXI13" s="23"/>
      <c r="EXJ13" s="23"/>
      <c r="EXK13" s="23"/>
      <c r="EXL13" s="23"/>
      <c r="EXM13" s="23"/>
      <c r="EXN13" s="23"/>
      <c r="EXO13" s="23"/>
      <c r="EXP13" s="23"/>
      <c r="EXQ13" s="23"/>
      <c r="EXR13" s="23"/>
      <c r="EXS13" s="23"/>
      <c r="EXT13" s="23"/>
      <c r="EXU13" s="23"/>
      <c r="EXV13" s="23"/>
      <c r="EXW13" s="23"/>
      <c r="EXX13" s="23"/>
      <c r="EXY13" s="23"/>
      <c r="EXZ13" s="23"/>
      <c r="EYA13" s="23"/>
      <c r="EYB13" s="23"/>
      <c r="EYC13" s="23"/>
      <c r="EYD13" s="23"/>
      <c r="EYE13" s="23"/>
      <c r="EYF13" s="23"/>
      <c r="EYG13" s="23"/>
      <c r="EYH13" s="23"/>
      <c r="EYI13" s="23"/>
      <c r="EYJ13" s="23"/>
      <c r="EYK13" s="23"/>
      <c r="EYL13" s="23"/>
      <c r="EYM13" s="23"/>
      <c r="EYN13" s="23"/>
      <c r="EYO13" s="23"/>
      <c r="EYP13" s="23"/>
      <c r="EYQ13" s="23"/>
      <c r="EYR13" s="23"/>
      <c r="EYS13" s="23"/>
      <c r="EYT13" s="23"/>
      <c r="EYU13" s="23"/>
      <c r="EYV13" s="23"/>
      <c r="EYW13" s="23"/>
      <c r="EYX13" s="23"/>
      <c r="EYY13" s="23"/>
      <c r="EYZ13" s="23"/>
      <c r="EZA13" s="23"/>
      <c r="EZB13" s="23"/>
      <c r="EZC13" s="23"/>
      <c r="EZD13" s="23"/>
      <c r="EZE13" s="23"/>
      <c r="EZF13" s="23"/>
      <c r="EZG13" s="23"/>
      <c r="EZH13" s="23"/>
      <c r="EZI13" s="23"/>
      <c r="EZJ13" s="23"/>
      <c r="EZK13" s="23"/>
      <c r="EZL13" s="23"/>
      <c r="EZM13" s="23"/>
      <c r="EZN13" s="23"/>
      <c r="EZO13" s="23"/>
      <c r="EZP13" s="23"/>
      <c r="EZQ13" s="23"/>
      <c r="EZR13" s="23"/>
      <c r="EZS13" s="23"/>
      <c r="EZT13" s="23"/>
      <c r="EZU13" s="23"/>
      <c r="EZV13" s="23"/>
      <c r="EZW13" s="23"/>
      <c r="EZX13" s="23"/>
      <c r="EZY13" s="23"/>
      <c r="EZZ13" s="23"/>
      <c r="FAA13" s="23"/>
      <c r="FAB13" s="23"/>
      <c r="FAC13" s="23"/>
      <c r="FAD13" s="23"/>
      <c r="FAE13" s="23"/>
      <c r="FAF13" s="23"/>
      <c r="FAG13" s="23"/>
      <c r="FAH13" s="23"/>
      <c r="FAI13" s="23"/>
      <c r="FAJ13" s="23"/>
      <c r="FAK13" s="23"/>
      <c r="FAL13" s="23"/>
      <c r="FAM13" s="23"/>
      <c r="FAN13" s="23"/>
      <c r="FAO13" s="23"/>
      <c r="FAP13" s="23"/>
      <c r="FAQ13" s="23"/>
      <c r="FAR13" s="23"/>
      <c r="FAS13" s="23"/>
      <c r="FAT13" s="23"/>
      <c r="FAU13" s="23"/>
      <c r="FAV13" s="23"/>
      <c r="FAW13" s="23"/>
      <c r="FAX13" s="23"/>
      <c r="FAY13" s="23"/>
      <c r="FAZ13" s="23"/>
      <c r="FBA13" s="23"/>
      <c r="FBB13" s="23"/>
      <c r="FBC13" s="23"/>
      <c r="FBD13" s="23"/>
      <c r="FBE13" s="23"/>
      <c r="FBF13" s="23"/>
      <c r="FBG13" s="23"/>
      <c r="FBH13" s="23"/>
      <c r="FBI13" s="23"/>
      <c r="FBJ13" s="23"/>
      <c r="FBK13" s="23"/>
      <c r="FBL13" s="23"/>
      <c r="FBM13" s="23"/>
      <c r="FBN13" s="23"/>
      <c r="FBO13" s="23"/>
      <c r="FBP13" s="23"/>
      <c r="FBQ13" s="23"/>
      <c r="FBR13" s="23"/>
      <c r="FBS13" s="23"/>
      <c r="FBT13" s="23"/>
      <c r="FBU13" s="23"/>
      <c r="FBV13" s="23"/>
      <c r="FBW13" s="23"/>
      <c r="FBX13" s="23"/>
      <c r="FBY13" s="23"/>
      <c r="FBZ13" s="23"/>
      <c r="FCA13" s="23"/>
      <c r="FCB13" s="23"/>
      <c r="FCC13" s="23"/>
      <c r="FCD13" s="23"/>
      <c r="FCE13" s="23"/>
      <c r="FCF13" s="23"/>
      <c r="FCG13" s="23"/>
      <c r="FCH13" s="23"/>
      <c r="FCI13" s="23"/>
      <c r="FCJ13" s="23"/>
      <c r="FCK13" s="23"/>
      <c r="FCL13" s="23"/>
      <c r="FCM13" s="23"/>
      <c r="FCN13" s="23"/>
      <c r="FCO13" s="23"/>
      <c r="FCP13" s="23"/>
      <c r="FCQ13" s="23"/>
      <c r="FCR13" s="23"/>
      <c r="FCS13" s="23"/>
      <c r="FCT13" s="23"/>
      <c r="FCU13" s="23"/>
      <c r="FCV13" s="23"/>
      <c r="FCW13" s="23"/>
      <c r="FCX13" s="23"/>
      <c r="FCY13" s="23"/>
      <c r="FCZ13" s="23"/>
      <c r="FDA13" s="23"/>
      <c r="FDB13" s="23"/>
      <c r="FDC13" s="23"/>
      <c r="FDD13" s="23"/>
      <c r="FDE13" s="23"/>
      <c r="FDF13" s="23"/>
      <c r="FDG13" s="23"/>
      <c r="FDH13" s="23"/>
      <c r="FDI13" s="23"/>
      <c r="FDJ13" s="23"/>
      <c r="FDK13" s="23"/>
      <c r="FDL13" s="23"/>
      <c r="FDM13" s="23"/>
      <c r="FDN13" s="23"/>
      <c r="FDO13" s="23"/>
      <c r="FDP13" s="23"/>
      <c r="FDQ13" s="23"/>
      <c r="FDR13" s="23"/>
      <c r="FDS13" s="23"/>
      <c r="FDT13" s="23"/>
      <c r="FDU13" s="23"/>
      <c r="FDV13" s="23"/>
      <c r="FDW13" s="23"/>
      <c r="FDX13" s="23"/>
      <c r="FDY13" s="23"/>
      <c r="FDZ13" s="23"/>
      <c r="FEA13" s="23"/>
      <c r="FEB13" s="23"/>
      <c r="FEC13" s="23"/>
      <c r="FED13" s="23"/>
      <c r="FEE13" s="23"/>
      <c r="FEF13" s="23"/>
      <c r="FEG13" s="23"/>
      <c r="FEH13" s="23"/>
      <c r="FEI13" s="23"/>
      <c r="FEJ13" s="23"/>
      <c r="FEK13" s="23"/>
      <c r="FEL13" s="23"/>
      <c r="FEM13" s="23"/>
      <c r="FEN13" s="23"/>
      <c r="FEO13" s="23"/>
      <c r="FEP13" s="23"/>
      <c r="FEQ13" s="23"/>
      <c r="FER13" s="23"/>
      <c r="FES13" s="23"/>
      <c r="FET13" s="23"/>
      <c r="FEU13" s="23"/>
      <c r="FEV13" s="23"/>
      <c r="FEW13" s="23"/>
      <c r="FEX13" s="23"/>
      <c r="FEY13" s="23"/>
      <c r="FEZ13" s="23"/>
      <c r="FFA13" s="23"/>
      <c r="FFB13" s="23"/>
      <c r="FFC13" s="23"/>
      <c r="FFD13" s="23"/>
      <c r="FFE13" s="23"/>
      <c r="FFF13" s="23"/>
      <c r="FFG13" s="23"/>
      <c r="FFH13" s="23"/>
      <c r="FFI13" s="23"/>
      <c r="FFJ13" s="23"/>
      <c r="FFK13" s="23"/>
      <c r="FFL13" s="23"/>
      <c r="FFM13" s="23"/>
      <c r="FFN13" s="23"/>
      <c r="FFO13" s="23"/>
      <c r="FFP13" s="23"/>
      <c r="FFQ13" s="23"/>
      <c r="FFR13" s="23"/>
      <c r="FFS13" s="23"/>
      <c r="FFT13" s="23"/>
      <c r="FFU13" s="23"/>
      <c r="FFV13" s="23"/>
      <c r="FFW13" s="23"/>
      <c r="FFX13" s="23"/>
      <c r="FFY13" s="23"/>
      <c r="FFZ13" s="23"/>
      <c r="FGA13" s="23"/>
      <c r="FGB13" s="23"/>
      <c r="FGC13" s="23"/>
      <c r="FGD13" s="23"/>
      <c r="FGE13" s="23"/>
      <c r="FGF13" s="23"/>
      <c r="FGG13" s="23"/>
      <c r="FGH13" s="23"/>
      <c r="FGI13" s="23"/>
      <c r="FGJ13" s="23"/>
      <c r="FGK13" s="23"/>
      <c r="FGL13" s="23"/>
      <c r="FGM13" s="23"/>
      <c r="FGN13" s="23"/>
      <c r="FGO13" s="23"/>
      <c r="FGP13" s="23"/>
      <c r="FGQ13" s="23"/>
      <c r="FGR13" s="23"/>
      <c r="FGS13" s="23"/>
      <c r="FGT13" s="23"/>
      <c r="FGU13" s="23"/>
      <c r="FGV13" s="23"/>
      <c r="FGW13" s="23"/>
      <c r="FGX13" s="23"/>
      <c r="FGY13" s="23"/>
      <c r="FGZ13" s="23"/>
      <c r="FHA13" s="23"/>
      <c r="FHB13" s="23"/>
      <c r="FHC13" s="23"/>
      <c r="FHD13" s="23"/>
      <c r="FHE13" s="23"/>
      <c r="FHF13" s="23"/>
      <c r="FHG13" s="23"/>
      <c r="FHH13" s="23"/>
      <c r="FHI13" s="23"/>
      <c r="FHJ13" s="23"/>
      <c r="FHK13" s="23"/>
      <c r="FHL13" s="23"/>
      <c r="FHM13" s="23"/>
      <c r="FHN13" s="23"/>
      <c r="FHO13" s="23"/>
      <c r="FHP13" s="23"/>
      <c r="FHQ13" s="23"/>
      <c r="FHR13" s="23"/>
      <c r="FHS13" s="23"/>
      <c r="FHT13" s="23"/>
      <c r="FHU13" s="23"/>
      <c r="FHV13" s="23"/>
      <c r="FHW13" s="23"/>
      <c r="FHX13" s="23"/>
      <c r="FHY13" s="23"/>
      <c r="FHZ13" s="23"/>
      <c r="FIA13" s="23"/>
      <c r="FIB13" s="23"/>
      <c r="FIC13" s="23"/>
      <c r="FID13" s="23"/>
      <c r="FIE13" s="23"/>
      <c r="FIF13" s="23"/>
      <c r="FIG13" s="23"/>
      <c r="FIH13" s="23"/>
      <c r="FII13" s="23"/>
      <c r="FIJ13" s="23"/>
      <c r="FIK13" s="23"/>
      <c r="FIL13" s="23"/>
      <c r="FIM13" s="23"/>
      <c r="FIN13" s="23"/>
      <c r="FIO13" s="23"/>
      <c r="FIP13" s="23"/>
      <c r="FIQ13" s="23"/>
      <c r="FIR13" s="23"/>
      <c r="FIS13" s="23"/>
      <c r="FIT13" s="23"/>
      <c r="FIU13" s="23"/>
      <c r="FIV13" s="23"/>
      <c r="FIW13" s="23"/>
      <c r="FIX13" s="23"/>
      <c r="FIY13" s="23"/>
      <c r="FIZ13" s="23"/>
      <c r="FJA13" s="23"/>
      <c r="FJB13" s="23"/>
      <c r="FJC13" s="23"/>
      <c r="FJD13" s="23"/>
      <c r="FJE13" s="23"/>
      <c r="FJF13" s="23"/>
      <c r="FJG13" s="23"/>
      <c r="FJH13" s="23"/>
      <c r="FJI13" s="23"/>
      <c r="FJJ13" s="23"/>
      <c r="FJK13" s="23"/>
      <c r="FJL13" s="23"/>
      <c r="FJM13" s="23"/>
      <c r="FJN13" s="23"/>
      <c r="FJO13" s="23"/>
      <c r="FJP13" s="23"/>
      <c r="FJQ13" s="23"/>
      <c r="FJR13" s="23"/>
      <c r="FJS13" s="23"/>
      <c r="FJT13" s="23"/>
      <c r="FJU13" s="23"/>
      <c r="FJV13" s="23"/>
      <c r="FJW13" s="23"/>
      <c r="FJX13" s="23"/>
      <c r="FJY13" s="23"/>
      <c r="FJZ13" s="23"/>
      <c r="FKA13" s="23"/>
      <c r="FKB13" s="23"/>
      <c r="FKC13" s="23"/>
      <c r="FKD13" s="23"/>
      <c r="FKE13" s="23"/>
      <c r="FKF13" s="23"/>
      <c r="FKG13" s="23"/>
      <c r="FKH13" s="23"/>
      <c r="FKI13" s="23"/>
      <c r="FKJ13" s="23"/>
      <c r="FKK13" s="23"/>
      <c r="FKL13" s="23"/>
      <c r="FKM13" s="23"/>
      <c r="FKN13" s="23"/>
      <c r="FKO13" s="23"/>
      <c r="FKP13" s="23"/>
      <c r="FKQ13" s="23"/>
      <c r="FKR13" s="23"/>
      <c r="FKS13" s="23"/>
      <c r="FKT13" s="23"/>
      <c r="FKU13" s="23"/>
      <c r="FKV13" s="23"/>
      <c r="FKW13" s="23"/>
      <c r="FKX13" s="23"/>
      <c r="FKY13" s="23"/>
      <c r="FKZ13" s="23"/>
      <c r="FLA13" s="23"/>
      <c r="FLB13" s="23"/>
      <c r="FLC13" s="23"/>
      <c r="FLD13" s="23"/>
      <c r="FLE13" s="23"/>
      <c r="FLF13" s="23"/>
      <c r="FLG13" s="23"/>
      <c r="FLH13" s="23"/>
      <c r="FLI13" s="23"/>
      <c r="FLJ13" s="23"/>
      <c r="FLK13" s="23"/>
      <c r="FLL13" s="23"/>
      <c r="FLM13" s="23"/>
      <c r="FLN13" s="23"/>
      <c r="FLO13" s="23"/>
      <c r="FLP13" s="23"/>
      <c r="FLQ13" s="23"/>
      <c r="FLR13" s="23"/>
      <c r="FLS13" s="23"/>
      <c r="FLT13" s="23"/>
      <c r="FLU13" s="23"/>
      <c r="FLV13" s="23"/>
      <c r="FLW13" s="23"/>
      <c r="FLX13" s="23"/>
      <c r="FLY13" s="23"/>
      <c r="FLZ13" s="23"/>
      <c r="FMA13" s="23"/>
      <c r="FMB13" s="23"/>
      <c r="FMC13" s="23"/>
      <c r="FMD13" s="23"/>
      <c r="FME13" s="23"/>
      <c r="FMF13" s="23"/>
      <c r="FMG13" s="23"/>
      <c r="FMH13" s="23"/>
      <c r="FMI13" s="23"/>
      <c r="FMJ13" s="23"/>
      <c r="FMK13" s="23"/>
      <c r="FML13" s="23"/>
      <c r="FMM13" s="23"/>
      <c r="FMN13" s="23"/>
      <c r="FMO13" s="23"/>
      <c r="FMP13" s="23"/>
      <c r="FMQ13" s="23"/>
      <c r="FMR13" s="23"/>
      <c r="FMS13" s="23"/>
      <c r="FMT13" s="23"/>
      <c r="FMU13" s="23"/>
      <c r="FMV13" s="23"/>
      <c r="FMW13" s="23"/>
      <c r="FMX13" s="23"/>
      <c r="FMY13" s="23"/>
      <c r="FMZ13" s="23"/>
      <c r="FNA13" s="23"/>
      <c r="FNB13" s="23"/>
      <c r="FNC13" s="23"/>
      <c r="FND13" s="23"/>
      <c r="FNE13" s="23"/>
      <c r="FNF13" s="23"/>
      <c r="FNG13" s="23"/>
      <c r="FNH13" s="23"/>
      <c r="FNI13" s="23"/>
      <c r="FNJ13" s="23"/>
      <c r="FNK13" s="23"/>
      <c r="FNL13" s="23"/>
      <c r="FNM13" s="23"/>
      <c r="FNN13" s="23"/>
      <c r="FNO13" s="23"/>
      <c r="FNP13" s="23"/>
      <c r="FNQ13" s="23"/>
      <c r="FNR13" s="23"/>
      <c r="FNS13" s="23"/>
      <c r="FNT13" s="23"/>
      <c r="FNU13" s="23"/>
      <c r="FNV13" s="23"/>
      <c r="FNW13" s="23"/>
      <c r="FNX13" s="23"/>
      <c r="FNY13" s="23"/>
      <c r="FNZ13" s="23"/>
      <c r="FOA13" s="23"/>
      <c r="FOB13" s="23"/>
      <c r="FOC13" s="23"/>
      <c r="FOD13" s="23"/>
      <c r="FOE13" s="23"/>
      <c r="FOF13" s="23"/>
      <c r="FOG13" s="23"/>
      <c r="FOH13" s="23"/>
      <c r="FOI13" s="23"/>
      <c r="FOJ13" s="23"/>
      <c r="FOK13" s="23"/>
      <c r="FOL13" s="23"/>
      <c r="FOM13" s="23"/>
      <c r="FON13" s="23"/>
      <c r="FOO13" s="23"/>
      <c r="FOP13" s="23"/>
      <c r="FOQ13" s="23"/>
      <c r="FOR13" s="23"/>
      <c r="FOS13" s="23"/>
      <c r="FOT13" s="23"/>
      <c r="FOU13" s="23"/>
      <c r="FOV13" s="23"/>
      <c r="FOW13" s="23"/>
      <c r="FOX13" s="23"/>
      <c r="FOY13" s="23"/>
      <c r="FOZ13" s="23"/>
      <c r="FPA13" s="23"/>
      <c r="FPB13" s="23"/>
      <c r="FPC13" s="23"/>
      <c r="FPD13" s="23"/>
      <c r="FPE13" s="23"/>
      <c r="FPF13" s="23"/>
      <c r="FPG13" s="23"/>
      <c r="FPH13" s="23"/>
      <c r="FPI13" s="23"/>
      <c r="FPJ13" s="23"/>
      <c r="FPK13" s="23"/>
      <c r="FPL13" s="23"/>
      <c r="FPM13" s="23"/>
      <c r="FPN13" s="23"/>
      <c r="FPO13" s="23"/>
      <c r="FPP13" s="23"/>
      <c r="FPQ13" s="23"/>
      <c r="FPR13" s="23"/>
      <c r="FPS13" s="23"/>
      <c r="FPT13" s="23"/>
      <c r="FPU13" s="23"/>
      <c r="FPV13" s="23"/>
      <c r="FPW13" s="23"/>
      <c r="FPX13" s="23"/>
      <c r="FPY13" s="23"/>
      <c r="FPZ13" s="23"/>
      <c r="FQA13" s="23"/>
      <c r="FQB13" s="23"/>
      <c r="FQC13" s="23"/>
      <c r="FQD13" s="23"/>
      <c r="FQE13" s="23"/>
      <c r="FQF13" s="23"/>
      <c r="FQG13" s="23"/>
      <c r="FQH13" s="23"/>
      <c r="FQI13" s="23"/>
      <c r="FQJ13" s="23"/>
      <c r="FQK13" s="23"/>
      <c r="FQL13" s="23"/>
      <c r="FQM13" s="23"/>
      <c r="FQN13" s="23"/>
      <c r="FQO13" s="23"/>
      <c r="FQP13" s="23"/>
      <c r="FQQ13" s="23"/>
      <c r="FQR13" s="23"/>
      <c r="FQS13" s="23"/>
      <c r="FQT13" s="23"/>
      <c r="FQU13" s="23"/>
      <c r="FQV13" s="23"/>
      <c r="FQW13" s="23"/>
      <c r="FQX13" s="23"/>
      <c r="FQY13" s="23"/>
      <c r="FQZ13" s="23"/>
      <c r="FRA13" s="23"/>
      <c r="FRB13" s="23"/>
      <c r="FRC13" s="23"/>
      <c r="FRD13" s="23"/>
      <c r="FRE13" s="23"/>
      <c r="FRF13" s="23"/>
      <c r="FRG13" s="23"/>
      <c r="FRH13" s="23"/>
      <c r="FRI13" s="23"/>
      <c r="FRJ13" s="23"/>
      <c r="FRK13" s="23"/>
      <c r="FRL13" s="23"/>
      <c r="FRM13" s="23"/>
      <c r="FRN13" s="23"/>
      <c r="FRO13" s="23"/>
      <c r="FRP13" s="23"/>
      <c r="FRQ13" s="23"/>
      <c r="FRR13" s="23"/>
      <c r="FRS13" s="23"/>
      <c r="FRT13" s="23"/>
      <c r="FRU13" s="23"/>
      <c r="FRV13" s="23"/>
      <c r="FRW13" s="23"/>
      <c r="FRX13" s="23"/>
      <c r="FRY13" s="23"/>
      <c r="FRZ13" s="23"/>
      <c r="FSA13" s="23"/>
      <c r="FSB13" s="23"/>
      <c r="FSC13" s="23"/>
      <c r="FSD13" s="23"/>
      <c r="FSE13" s="23"/>
      <c r="FSF13" s="23"/>
      <c r="FSG13" s="23"/>
      <c r="FSH13" s="23"/>
      <c r="FSI13" s="23"/>
      <c r="FSJ13" s="23"/>
      <c r="FSK13" s="23"/>
      <c r="FSL13" s="23"/>
      <c r="FSM13" s="23"/>
      <c r="FSN13" s="23"/>
      <c r="FSO13" s="23"/>
      <c r="FSP13" s="23"/>
      <c r="FSQ13" s="23"/>
      <c r="FSR13" s="23"/>
      <c r="FSS13" s="23"/>
      <c r="FST13" s="23"/>
      <c r="FSU13" s="23"/>
      <c r="FSV13" s="23"/>
      <c r="FSW13" s="23"/>
      <c r="FSX13" s="23"/>
      <c r="FSY13" s="23"/>
      <c r="FSZ13" s="23"/>
      <c r="FTA13" s="23"/>
      <c r="FTB13" s="23"/>
      <c r="FTC13" s="23"/>
      <c r="FTD13" s="23"/>
      <c r="FTE13" s="23"/>
      <c r="FTF13" s="23"/>
      <c r="FTG13" s="23"/>
      <c r="FTH13" s="23"/>
      <c r="FTI13" s="23"/>
      <c r="FTJ13" s="23"/>
      <c r="FTK13" s="23"/>
      <c r="FTL13" s="23"/>
      <c r="FTM13" s="23"/>
      <c r="FTN13" s="23"/>
      <c r="FTO13" s="23"/>
      <c r="FTP13" s="23"/>
      <c r="FTQ13" s="23"/>
      <c r="FTR13" s="23"/>
      <c r="FTS13" s="23"/>
      <c r="FTT13" s="23"/>
      <c r="FTU13" s="23"/>
      <c r="FTV13" s="23"/>
      <c r="FTW13" s="23"/>
      <c r="FTX13" s="23"/>
      <c r="FTY13" s="23"/>
      <c r="FTZ13" s="23"/>
      <c r="FUA13" s="23"/>
      <c r="FUB13" s="23"/>
      <c r="FUC13" s="23"/>
      <c r="FUD13" s="23"/>
      <c r="FUE13" s="23"/>
      <c r="FUF13" s="23"/>
      <c r="FUG13" s="23"/>
      <c r="FUH13" s="23"/>
      <c r="FUI13" s="23"/>
      <c r="FUJ13" s="23"/>
      <c r="FUK13" s="23"/>
      <c r="FUL13" s="23"/>
      <c r="FUM13" s="23"/>
      <c r="FUN13" s="23"/>
      <c r="FUO13" s="23"/>
      <c r="FUP13" s="23"/>
      <c r="FUQ13" s="23"/>
      <c r="FUR13" s="23"/>
      <c r="FUS13" s="23"/>
      <c r="FUT13" s="23"/>
      <c r="FUU13" s="23"/>
      <c r="FUV13" s="23"/>
      <c r="FUW13" s="23"/>
      <c r="FUX13" s="23"/>
      <c r="FUY13" s="23"/>
      <c r="FUZ13" s="23"/>
      <c r="FVA13" s="23"/>
      <c r="FVB13" s="23"/>
      <c r="FVC13" s="23"/>
      <c r="FVD13" s="23"/>
      <c r="FVE13" s="23"/>
      <c r="FVF13" s="23"/>
      <c r="FVG13" s="23"/>
      <c r="FVH13" s="23"/>
      <c r="FVI13" s="23"/>
      <c r="FVJ13" s="23"/>
      <c r="FVK13" s="23"/>
      <c r="FVL13" s="23"/>
      <c r="FVM13" s="23"/>
      <c r="FVN13" s="23"/>
      <c r="FVO13" s="23"/>
      <c r="FVP13" s="23"/>
      <c r="FVQ13" s="23"/>
      <c r="FVR13" s="23"/>
      <c r="FVS13" s="23"/>
      <c r="FVT13" s="23"/>
      <c r="FVU13" s="23"/>
      <c r="FVV13" s="23"/>
      <c r="FVW13" s="23"/>
      <c r="FVX13" s="23"/>
      <c r="FVY13" s="23"/>
      <c r="FVZ13" s="23"/>
      <c r="FWA13" s="23"/>
      <c r="FWB13" s="23"/>
      <c r="FWC13" s="23"/>
      <c r="FWD13" s="23"/>
      <c r="FWE13" s="23"/>
      <c r="FWF13" s="23"/>
      <c r="FWG13" s="23"/>
      <c r="FWH13" s="23"/>
      <c r="FWI13" s="23"/>
      <c r="FWJ13" s="23"/>
      <c r="FWK13" s="23"/>
      <c r="FWL13" s="23"/>
      <c r="FWM13" s="23"/>
      <c r="FWN13" s="23"/>
      <c r="FWO13" s="23"/>
      <c r="FWP13" s="23"/>
      <c r="FWQ13" s="23"/>
      <c r="FWR13" s="23"/>
      <c r="FWS13" s="23"/>
      <c r="FWT13" s="23"/>
      <c r="FWU13" s="23"/>
      <c r="FWV13" s="23"/>
      <c r="FWW13" s="23"/>
      <c r="FWX13" s="23"/>
      <c r="FWY13" s="23"/>
      <c r="FWZ13" s="23"/>
      <c r="FXA13" s="23"/>
      <c r="FXB13" s="23"/>
      <c r="FXC13" s="23"/>
      <c r="FXD13" s="23"/>
      <c r="FXE13" s="23"/>
      <c r="FXF13" s="23"/>
      <c r="FXG13" s="23"/>
      <c r="FXH13" s="23"/>
      <c r="FXI13" s="23"/>
      <c r="FXJ13" s="23"/>
      <c r="FXK13" s="23"/>
      <c r="FXL13" s="23"/>
      <c r="FXM13" s="23"/>
      <c r="FXN13" s="23"/>
      <c r="FXO13" s="23"/>
      <c r="FXP13" s="23"/>
      <c r="FXQ13" s="23"/>
      <c r="FXR13" s="23"/>
      <c r="FXS13" s="23"/>
      <c r="FXT13" s="23"/>
      <c r="FXU13" s="23"/>
      <c r="FXV13" s="23"/>
      <c r="FXW13" s="23"/>
      <c r="FXX13" s="23"/>
      <c r="FXY13" s="23"/>
      <c r="FXZ13" s="23"/>
      <c r="FYA13" s="23"/>
      <c r="FYB13" s="23"/>
      <c r="FYC13" s="23"/>
      <c r="FYD13" s="23"/>
      <c r="FYE13" s="23"/>
      <c r="FYF13" s="23"/>
      <c r="FYG13" s="23"/>
      <c r="FYH13" s="23"/>
      <c r="FYI13" s="23"/>
      <c r="FYJ13" s="23"/>
      <c r="FYK13" s="23"/>
      <c r="FYL13" s="23"/>
      <c r="FYM13" s="23"/>
      <c r="FYN13" s="23"/>
      <c r="FYO13" s="23"/>
      <c r="FYP13" s="23"/>
      <c r="FYQ13" s="23"/>
      <c r="FYR13" s="23"/>
      <c r="FYS13" s="23"/>
      <c r="FYT13" s="23"/>
      <c r="FYU13" s="23"/>
      <c r="FYV13" s="23"/>
      <c r="FYW13" s="23"/>
      <c r="FYX13" s="23"/>
      <c r="FYY13" s="23"/>
      <c r="FYZ13" s="23"/>
      <c r="FZA13" s="23"/>
      <c r="FZB13" s="23"/>
      <c r="FZC13" s="23"/>
      <c r="FZD13" s="23"/>
      <c r="FZE13" s="23"/>
      <c r="FZF13" s="23"/>
      <c r="FZG13" s="23"/>
      <c r="FZH13" s="23"/>
      <c r="FZI13" s="23"/>
      <c r="FZJ13" s="23"/>
      <c r="FZK13" s="23"/>
      <c r="FZL13" s="23"/>
      <c r="FZM13" s="23"/>
      <c r="FZN13" s="23"/>
      <c r="FZO13" s="23"/>
      <c r="FZP13" s="23"/>
      <c r="FZQ13" s="23"/>
      <c r="FZR13" s="23"/>
      <c r="FZS13" s="23"/>
      <c r="FZT13" s="23"/>
      <c r="FZU13" s="23"/>
      <c r="FZV13" s="23"/>
      <c r="FZW13" s="23"/>
      <c r="FZX13" s="23"/>
      <c r="FZY13" s="23"/>
      <c r="FZZ13" s="23"/>
      <c r="GAA13" s="23"/>
      <c r="GAB13" s="23"/>
      <c r="GAC13" s="23"/>
      <c r="GAD13" s="23"/>
      <c r="GAE13" s="23"/>
      <c r="GAF13" s="23"/>
      <c r="GAG13" s="23"/>
      <c r="GAH13" s="23"/>
      <c r="GAI13" s="23"/>
      <c r="GAJ13" s="23"/>
      <c r="GAK13" s="23"/>
      <c r="GAL13" s="23"/>
      <c r="GAM13" s="23"/>
      <c r="GAN13" s="23"/>
      <c r="GAO13" s="23"/>
      <c r="GAP13" s="23"/>
      <c r="GAQ13" s="23"/>
      <c r="GAR13" s="23"/>
      <c r="GAS13" s="23"/>
      <c r="GAT13" s="23"/>
      <c r="GAU13" s="23"/>
      <c r="GAV13" s="23"/>
      <c r="GAW13" s="23"/>
      <c r="GAX13" s="23"/>
      <c r="GAY13" s="23"/>
      <c r="GAZ13" s="23"/>
      <c r="GBA13" s="23"/>
      <c r="GBB13" s="23"/>
      <c r="GBC13" s="23"/>
      <c r="GBD13" s="23"/>
      <c r="GBE13" s="23"/>
      <c r="GBF13" s="23"/>
      <c r="GBG13" s="23"/>
      <c r="GBH13" s="23"/>
      <c r="GBI13" s="23"/>
      <c r="GBJ13" s="23"/>
      <c r="GBK13" s="23"/>
      <c r="GBL13" s="23"/>
      <c r="GBM13" s="23"/>
      <c r="GBN13" s="23"/>
      <c r="GBO13" s="23"/>
      <c r="GBP13" s="23"/>
      <c r="GBQ13" s="23"/>
      <c r="GBR13" s="23"/>
      <c r="GBS13" s="23"/>
      <c r="GBT13" s="23"/>
      <c r="GBU13" s="23"/>
      <c r="GBV13" s="23"/>
      <c r="GBW13" s="23"/>
      <c r="GBX13" s="23"/>
      <c r="GBY13" s="23"/>
      <c r="GBZ13" s="23"/>
      <c r="GCA13" s="23"/>
      <c r="GCB13" s="23"/>
      <c r="GCC13" s="23"/>
      <c r="GCD13" s="23"/>
      <c r="GCE13" s="23"/>
      <c r="GCF13" s="23"/>
      <c r="GCG13" s="23"/>
      <c r="GCH13" s="23"/>
      <c r="GCI13" s="23"/>
      <c r="GCJ13" s="23"/>
      <c r="GCK13" s="23"/>
      <c r="GCL13" s="23"/>
      <c r="GCM13" s="23"/>
      <c r="GCN13" s="23"/>
      <c r="GCO13" s="23"/>
      <c r="GCP13" s="23"/>
      <c r="GCQ13" s="23"/>
      <c r="GCR13" s="23"/>
      <c r="GCS13" s="23"/>
      <c r="GCT13" s="23"/>
      <c r="GCU13" s="23"/>
      <c r="GCV13" s="23"/>
      <c r="GCW13" s="23"/>
      <c r="GCX13" s="23"/>
      <c r="GCY13" s="23"/>
      <c r="GCZ13" s="23"/>
      <c r="GDA13" s="23"/>
      <c r="GDB13" s="23"/>
      <c r="GDC13" s="23"/>
      <c r="GDD13" s="23"/>
      <c r="GDE13" s="23"/>
      <c r="GDF13" s="23"/>
      <c r="GDG13" s="23"/>
      <c r="GDH13" s="23"/>
      <c r="GDI13" s="23"/>
      <c r="GDJ13" s="23"/>
      <c r="GDK13" s="23"/>
      <c r="GDL13" s="23"/>
      <c r="GDM13" s="23"/>
      <c r="GDN13" s="23"/>
      <c r="GDO13" s="23"/>
      <c r="GDP13" s="23"/>
      <c r="GDQ13" s="23"/>
      <c r="GDR13" s="23"/>
      <c r="GDS13" s="23"/>
      <c r="GDT13" s="23"/>
      <c r="GDU13" s="23"/>
      <c r="GDV13" s="23"/>
      <c r="GDW13" s="23"/>
      <c r="GDX13" s="23"/>
      <c r="GDY13" s="23"/>
      <c r="GDZ13" s="23"/>
      <c r="GEA13" s="23"/>
      <c r="GEB13" s="23"/>
      <c r="GEC13" s="23"/>
      <c r="GED13" s="23"/>
      <c r="GEE13" s="23"/>
      <c r="GEF13" s="23"/>
      <c r="GEG13" s="23"/>
      <c r="GEH13" s="23"/>
      <c r="GEI13" s="23"/>
      <c r="GEJ13" s="23"/>
      <c r="GEK13" s="23"/>
      <c r="GEL13" s="23"/>
      <c r="GEM13" s="23"/>
      <c r="GEN13" s="23"/>
      <c r="GEO13" s="23"/>
      <c r="GEP13" s="23"/>
      <c r="GEQ13" s="23"/>
      <c r="GER13" s="23"/>
      <c r="GES13" s="23"/>
      <c r="GET13" s="23"/>
      <c r="GEU13" s="23"/>
      <c r="GEV13" s="23"/>
      <c r="GEW13" s="23"/>
      <c r="GEX13" s="23"/>
      <c r="GEY13" s="23"/>
      <c r="GEZ13" s="23"/>
      <c r="GFA13" s="23"/>
      <c r="GFB13" s="23"/>
      <c r="GFC13" s="23"/>
      <c r="GFD13" s="23"/>
      <c r="GFE13" s="23"/>
      <c r="GFF13" s="23"/>
      <c r="GFG13" s="23"/>
      <c r="GFH13" s="23"/>
      <c r="GFI13" s="23"/>
      <c r="GFJ13" s="23"/>
      <c r="GFK13" s="23"/>
      <c r="GFL13" s="23"/>
      <c r="GFM13" s="23"/>
      <c r="GFN13" s="23"/>
      <c r="GFO13" s="23"/>
      <c r="GFP13" s="23"/>
      <c r="GFQ13" s="23"/>
      <c r="GFR13" s="23"/>
      <c r="GFS13" s="23"/>
      <c r="GFT13" s="23"/>
      <c r="GFU13" s="23"/>
      <c r="GFV13" s="23"/>
      <c r="GFW13" s="23"/>
      <c r="GFX13" s="23"/>
      <c r="GFY13" s="23"/>
      <c r="GFZ13" s="23"/>
      <c r="GGA13" s="23"/>
      <c r="GGB13" s="23"/>
      <c r="GGC13" s="23"/>
      <c r="GGD13" s="23"/>
      <c r="GGE13" s="23"/>
      <c r="GGF13" s="23"/>
      <c r="GGG13" s="23"/>
      <c r="GGH13" s="23"/>
      <c r="GGI13" s="23"/>
      <c r="GGJ13" s="23"/>
      <c r="GGK13" s="23"/>
      <c r="GGL13" s="23"/>
      <c r="GGM13" s="23"/>
      <c r="GGN13" s="23"/>
      <c r="GGO13" s="23"/>
      <c r="GGP13" s="23"/>
      <c r="GGQ13" s="23"/>
      <c r="GGR13" s="23"/>
      <c r="GGS13" s="23"/>
      <c r="GGT13" s="23"/>
      <c r="GGU13" s="23"/>
      <c r="GGV13" s="23"/>
      <c r="GGW13" s="23"/>
      <c r="GGX13" s="23"/>
      <c r="GGY13" s="23"/>
      <c r="GGZ13" s="23"/>
      <c r="GHA13" s="23"/>
      <c r="GHB13" s="23"/>
      <c r="GHC13" s="23"/>
      <c r="GHD13" s="23"/>
      <c r="GHE13" s="23"/>
      <c r="GHF13" s="23"/>
      <c r="GHG13" s="23"/>
      <c r="GHH13" s="23"/>
      <c r="GHI13" s="23"/>
      <c r="GHJ13" s="23"/>
      <c r="GHK13" s="23"/>
      <c r="GHL13" s="23"/>
      <c r="GHM13" s="23"/>
      <c r="GHN13" s="23"/>
      <c r="GHO13" s="23"/>
      <c r="GHP13" s="23"/>
      <c r="GHQ13" s="23"/>
      <c r="GHR13" s="23"/>
      <c r="GHS13" s="23"/>
      <c r="GHT13" s="23"/>
      <c r="GHU13" s="23"/>
      <c r="GHV13" s="23"/>
      <c r="GHW13" s="23"/>
      <c r="GHX13" s="23"/>
      <c r="GHY13" s="23"/>
      <c r="GHZ13" s="23"/>
      <c r="GIA13" s="23"/>
      <c r="GIB13" s="23"/>
      <c r="GIC13" s="23"/>
      <c r="GID13" s="23"/>
      <c r="GIE13" s="23"/>
      <c r="GIF13" s="23"/>
      <c r="GIG13" s="23"/>
      <c r="GIH13" s="23"/>
      <c r="GII13" s="23"/>
      <c r="GIJ13" s="23"/>
      <c r="GIK13" s="23"/>
      <c r="GIL13" s="23"/>
      <c r="GIM13" s="23"/>
      <c r="GIN13" s="23"/>
      <c r="GIO13" s="23"/>
      <c r="GIP13" s="23"/>
      <c r="GIQ13" s="23"/>
      <c r="GIR13" s="23"/>
      <c r="GIS13" s="23"/>
      <c r="GIT13" s="23"/>
      <c r="GIU13" s="23"/>
      <c r="GIV13" s="23"/>
      <c r="GIW13" s="23"/>
      <c r="GIX13" s="23"/>
      <c r="GIY13" s="23"/>
      <c r="GIZ13" s="23"/>
      <c r="GJA13" s="23"/>
      <c r="GJB13" s="23"/>
      <c r="GJC13" s="23"/>
      <c r="GJD13" s="23"/>
      <c r="GJE13" s="23"/>
      <c r="GJF13" s="23"/>
      <c r="GJG13" s="23"/>
      <c r="GJH13" s="23"/>
      <c r="GJI13" s="23"/>
      <c r="GJJ13" s="23"/>
      <c r="GJK13" s="23"/>
      <c r="GJL13" s="23"/>
      <c r="GJM13" s="23"/>
      <c r="GJN13" s="23"/>
      <c r="GJO13" s="23"/>
      <c r="GJP13" s="23"/>
      <c r="GJQ13" s="23"/>
      <c r="GJR13" s="23"/>
      <c r="GJS13" s="23"/>
      <c r="GJT13" s="23"/>
      <c r="GJU13" s="23"/>
      <c r="GJV13" s="23"/>
      <c r="GJW13" s="23"/>
      <c r="GJX13" s="23"/>
      <c r="GJY13" s="23"/>
      <c r="GJZ13" s="23"/>
      <c r="GKA13" s="23"/>
      <c r="GKB13" s="23"/>
      <c r="GKC13" s="23"/>
      <c r="GKD13" s="23"/>
      <c r="GKE13" s="23"/>
      <c r="GKF13" s="23"/>
      <c r="GKG13" s="23"/>
      <c r="GKH13" s="23"/>
      <c r="GKI13" s="23"/>
      <c r="GKJ13" s="23"/>
      <c r="GKK13" s="23"/>
      <c r="GKL13" s="23"/>
      <c r="GKM13" s="23"/>
      <c r="GKN13" s="23"/>
      <c r="GKO13" s="23"/>
      <c r="GKP13" s="23"/>
      <c r="GKQ13" s="23"/>
      <c r="GKR13" s="23"/>
      <c r="GKS13" s="23"/>
      <c r="GKT13" s="23"/>
      <c r="GKU13" s="23"/>
      <c r="GKV13" s="23"/>
      <c r="GKW13" s="23"/>
      <c r="GKX13" s="23"/>
      <c r="GKY13" s="23"/>
      <c r="GKZ13" s="23"/>
      <c r="GLA13" s="23"/>
      <c r="GLB13" s="23"/>
      <c r="GLC13" s="23"/>
      <c r="GLD13" s="23"/>
      <c r="GLE13" s="23"/>
      <c r="GLF13" s="23"/>
      <c r="GLG13" s="23"/>
      <c r="GLH13" s="23"/>
      <c r="GLI13" s="23"/>
      <c r="GLJ13" s="23"/>
      <c r="GLK13" s="23"/>
      <c r="GLL13" s="23"/>
      <c r="GLM13" s="23"/>
      <c r="GLN13" s="23"/>
      <c r="GLO13" s="23"/>
      <c r="GLP13" s="23"/>
      <c r="GLQ13" s="23"/>
      <c r="GLR13" s="23"/>
      <c r="GLS13" s="23"/>
      <c r="GLT13" s="23"/>
      <c r="GLU13" s="23"/>
      <c r="GLV13" s="23"/>
      <c r="GLW13" s="23"/>
      <c r="GLX13" s="23"/>
      <c r="GLY13" s="23"/>
      <c r="GLZ13" s="23"/>
      <c r="GMA13" s="23"/>
      <c r="GMB13" s="23"/>
      <c r="GMC13" s="23"/>
      <c r="GMD13" s="23"/>
      <c r="GME13" s="23"/>
      <c r="GMF13" s="23"/>
      <c r="GMG13" s="23"/>
      <c r="GMH13" s="23"/>
      <c r="GMI13" s="23"/>
      <c r="GMJ13" s="23"/>
      <c r="GMK13" s="23"/>
      <c r="GML13" s="23"/>
      <c r="GMM13" s="23"/>
      <c r="GMN13" s="23"/>
      <c r="GMO13" s="23"/>
      <c r="GMP13" s="23"/>
      <c r="GMQ13" s="23"/>
      <c r="GMR13" s="23"/>
      <c r="GMS13" s="23"/>
      <c r="GMT13" s="23"/>
      <c r="GMU13" s="23"/>
      <c r="GMV13" s="23"/>
      <c r="GMW13" s="23"/>
      <c r="GMX13" s="23"/>
      <c r="GMY13" s="23"/>
      <c r="GMZ13" s="23"/>
      <c r="GNA13" s="23"/>
      <c r="GNB13" s="23"/>
      <c r="GNC13" s="23"/>
      <c r="GND13" s="23"/>
      <c r="GNE13" s="23"/>
      <c r="GNF13" s="23"/>
      <c r="GNG13" s="23"/>
      <c r="GNH13" s="23"/>
      <c r="GNI13" s="23"/>
      <c r="GNJ13" s="23"/>
      <c r="GNK13" s="23"/>
      <c r="GNL13" s="23"/>
      <c r="GNM13" s="23"/>
      <c r="GNN13" s="23"/>
      <c r="GNO13" s="23"/>
      <c r="GNP13" s="23"/>
      <c r="GNQ13" s="23"/>
      <c r="GNR13" s="23"/>
      <c r="GNS13" s="23"/>
      <c r="GNT13" s="23"/>
      <c r="GNU13" s="23"/>
      <c r="GNV13" s="23"/>
      <c r="GNW13" s="23"/>
      <c r="GNX13" s="23"/>
      <c r="GNY13" s="23"/>
      <c r="GNZ13" s="23"/>
      <c r="GOA13" s="23"/>
      <c r="GOB13" s="23"/>
      <c r="GOC13" s="23"/>
      <c r="GOD13" s="23"/>
      <c r="GOE13" s="23"/>
      <c r="GOF13" s="23"/>
      <c r="GOG13" s="23"/>
      <c r="GOH13" s="23"/>
      <c r="GOI13" s="23"/>
      <c r="GOJ13" s="23"/>
      <c r="GOK13" s="23"/>
      <c r="GOL13" s="23"/>
      <c r="GOM13" s="23"/>
      <c r="GON13" s="23"/>
      <c r="GOO13" s="23"/>
      <c r="GOP13" s="23"/>
      <c r="GOQ13" s="23"/>
      <c r="GOR13" s="23"/>
      <c r="GOS13" s="23"/>
      <c r="GOT13" s="23"/>
      <c r="GOU13" s="23"/>
      <c r="GOV13" s="23"/>
      <c r="GOW13" s="23"/>
      <c r="GOX13" s="23"/>
      <c r="GOY13" s="23"/>
      <c r="GOZ13" s="23"/>
      <c r="GPA13" s="23"/>
      <c r="GPB13" s="23"/>
      <c r="GPC13" s="23"/>
      <c r="GPD13" s="23"/>
      <c r="GPE13" s="23"/>
      <c r="GPF13" s="23"/>
      <c r="GPG13" s="23"/>
      <c r="GPH13" s="23"/>
      <c r="GPI13" s="23"/>
      <c r="GPJ13" s="23"/>
      <c r="GPK13" s="23"/>
      <c r="GPL13" s="23"/>
      <c r="GPM13" s="23"/>
      <c r="GPN13" s="23"/>
      <c r="GPO13" s="23"/>
      <c r="GPP13" s="23"/>
      <c r="GPQ13" s="23"/>
      <c r="GPR13" s="23"/>
      <c r="GPS13" s="23"/>
      <c r="GPT13" s="23"/>
      <c r="GPU13" s="23"/>
      <c r="GPV13" s="23"/>
      <c r="GPW13" s="23"/>
      <c r="GPX13" s="23"/>
      <c r="GPY13" s="23"/>
      <c r="GPZ13" s="23"/>
      <c r="GQA13" s="23"/>
      <c r="GQB13" s="23"/>
      <c r="GQC13" s="23"/>
      <c r="GQD13" s="23"/>
      <c r="GQE13" s="23"/>
      <c r="GQF13" s="23"/>
      <c r="GQG13" s="23"/>
      <c r="GQH13" s="23"/>
      <c r="GQI13" s="23"/>
      <c r="GQJ13" s="23"/>
      <c r="GQK13" s="23"/>
      <c r="GQL13" s="23"/>
      <c r="GQM13" s="23"/>
      <c r="GQN13" s="23"/>
      <c r="GQO13" s="23"/>
      <c r="GQP13" s="23"/>
      <c r="GQQ13" s="23"/>
      <c r="GQR13" s="23"/>
      <c r="GQS13" s="23"/>
      <c r="GQT13" s="23"/>
      <c r="GQU13" s="23"/>
      <c r="GQV13" s="23"/>
      <c r="GQW13" s="23"/>
      <c r="GQX13" s="23"/>
      <c r="GQY13" s="23"/>
      <c r="GQZ13" s="23"/>
      <c r="GRA13" s="23"/>
      <c r="GRB13" s="23"/>
      <c r="GRC13" s="23"/>
      <c r="GRD13" s="23"/>
      <c r="GRE13" s="23"/>
      <c r="GRF13" s="23"/>
      <c r="GRG13" s="23"/>
      <c r="GRH13" s="23"/>
      <c r="GRI13" s="23"/>
      <c r="GRJ13" s="23"/>
      <c r="GRK13" s="23"/>
      <c r="GRL13" s="23"/>
      <c r="GRM13" s="23"/>
      <c r="GRN13" s="23"/>
      <c r="GRO13" s="23"/>
      <c r="GRP13" s="23"/>
      <c r="GRQ13" s="23"/>
      <c r="GRR13" s="23"/>
      <c r="GRS13" s="23"/>
      <c r="GRT13" s="23"/>
      <c r="GRU13" s="23"/>
      <c r="GRV13" s="23"/>
      <c r="GRW13" s="23"/>
      <c r="GRX13" s="23"/>
      <c r="GRY13" s="23"/>
      <c r="GRZ13" s="23"/>
      <c r="GSA13" s="23"/>
      <c r="GSB13" s="23"/>
      <c r="GSC13" s="23"/>
      <c r="GSD13" s="23"/>
      <c r="GSE13" s="23"/>
      <c r="GSF13" s="23"/>
      <c r="GSG13" s="23"/>
      <c r="GSH13" s="23"/>
      <c r="GSI13" s="23"/>
      <c r="GSJ13" s="23"/>
      <c r="GSK13" s="23"/>
      <c r="GSL13" s="23"/>
      <c r="GSM13" s="23"/>
      <c r="GSN13" s="23"/>
      <c r="GSO13" s="23"/>
      <c r="GSP13" s="23"/>
      <c r="GSQ13" s="23"/>
      <c r="GSR13" s="23"/>
      <c r="GSS13" s="23"/>
      <c r="GST13" s="23"/>
      <c r="GSU13" s="23"/>
      <c r="GSV13" s="23"/>
      <c r="GSW13" s="23"/>
      <c r="GSX13" s="23"/>
      <c r="GSY13" s="23"/>
      <c r="GSZ13" s="23"/>
      <c r="GTA13" s="23"/>
      <c r="GTB13" s="23"/>
      <c r="GTC13" s="23"/>
      <c r="GTD13" s="23"/>
      <c r="GTE13" s="23"/>
      <c r="GTF13" s="23"/>
      <c r="GTG13" s="23"/>
      <c r="GTH13" s="23"/>
      <c r="GTI13" s="23"/>
      <c r="GTJ13" s="23"/>
      <c r="GTK13" s="23"/>
      <c r="GTL13" s="23"/>
      <c r="GTM13" s="23"/>
      <c r="GTN13" s="23"/>
      <c r="GTO13" s="23"/>
      <c r="GTP13" s="23"/>
      <c r="GTQ13" s="23"/>
      <c r="GTR13" s="23"/>
      <c r="GTS13" s="23"/>
      <c r="GTT13" s="23"/>
      <c r="GTU13" s="23"/>
      <c r="GTV13" s="23"/>
      <c r="GTW13" s="23"/>
      <c r="GTX13" s="23"/>
      <c r="GTY13" s="23"/>
      <c r="GTZ13" s="23"/>
      <c r="GUA13" s="23"/>
      <c r="GUB13" s="23"/>
      <c r="GUC13" s="23"/>
      <c r="GUD13" s="23"/>
      <c r="GUE13" s="23"/>
      <c r="GUF13" s="23"/>
      <c r="GUG13" s="23"/>
      <c r="GUH13" s="23"/>
      <c r="GUI13" s="23"/>
      <c r="GUJ13" s="23"/>
      <c r="GUK13" s="23"/>
      <c r="GUL13" s="23"/>
      <c r="GUM13" s="23"/>
      <c r="GUN13" s="23"/>
      <c r="GUO13" s="23"/>
      <c r="GUP13" s="23"/>
      <c r="GUQ13" s="23"/>
      <c r="GUR13" s="23"/>
      <c r="GUS13" s="23"/>
      <c r="GUT13" s="23"/>
      <c r="GUU13" s="23"/>
      <c r="GUV13" s="23"/>
      <c r="GUW13" s="23"/>
      <c r="GUX13" s="23"/>
      <c r="GUY13" s="23"/>
      <c r="GUZ13" s="23"/>
      <c r="GVA13" s="23"/>
      <c r="GVB13" s="23"/>
      <c r="GVC13" s="23"/>
      <c r="GVD13" s="23"/>
      <c r="GVE13" s="23"/>
      <c r="GVF13" s="23"/>
      <c r="GVG13" s="23"/>
      <c r="GVH13" s="23"/>
      <c r="GVI13" s="23"/>
      <c r="GVJ13" s="23"/>
      <c r="GVK13" s="23"/>
      <c r="GVL13" s="23"/>
      <c r="GVM13" s="23"/>
      <c r="GVN13" s="23"/>
      <c r="GVO13" s="23"/>
      <c r="GVP13" s="23"/>
      <c r="GVQ13" s="23"/>
      <c r="GVR13" s="23"/>
      <c r="GVS13" s="23"/>
      <c r="GVT13" s="23"/>
      <c r="GVU13" s="23"/>
      <c r="GVV13" s="23"/>
      <c r="GVW13" s="23"/>
      <c r="GVX13" s="23"/>
      <c r="GVY13" s="23"/>
      <c r="GVZ13" s="23"/>
      <c r="GWA13" s="23"/>
      <c r="GWB13" s="23"/>
      <c r="GWC13" s="23"/>
      <c r="GWD13" s="23"/>
      <c r="GWE13" s="23"/>
      <c r="GWF13" s="23"/>
      <c r="GWG13" s="23"/>
      <c r="GWH13" s="23"/>
      <c r="GWI13" s="23"/>
      <c r="GWJ13" s="23"/>
      <c r="GWK13" s="23"/>
      <c r="GWL13" s="23"/>
      <c r="GWM13" s="23"/>
      <c r="GWN13" s="23"/>
      <c r="GWO13" s="23"/>
      <c r="GWP13" s="23"/>
      <c r="GWQ13" s="23"/>
      <c r="GWR13" s="23"/>
      <c r="GWS13" s="23"/>
      <c r="GWT13" s="23"/>
      <c r="GWU13" s="23"/>
      <c r="GWV13" s="23"/>
      <c r="GWW13" s="23"/>
      <c r="GWX13" s="23"/>
      <c r="GWY13" s="23"/>
      <c r="GWZ13" s="23"/>
      <c r="GXA13" s="23"/>
      <c r="GXB13" s="23"/>
      <c r="GXC13" s="23"/>
      <c r="GXD13" s="23"/>
      <c r="GXE13" s="23"/>
      <c r="GXF13" s="23"/>
      <c r="GXG13" s="23"/>
      <c r="GXH13" s="23"/>
      <c r="GXI13" s="23"/>
      <c r="GXJ13" s="23"/>
      <c r="GXK13" s="23"/>
      <c r="GXL13" s="23"/>
      <c r="GXM13" s="23"/>
      <c r="GXN13" s="23"/>
      <c r="GXO13" s="23"/>
      <c r="GXP13" s="23"/>
      <c r="GXQ13" s="23"/>
      <c r="GXR13" s="23"/>
      <c r="GXS13" s="23"/>
      <c r="GXT13" s="23"/>
      <c r="GXU13" s="23"/>
      <c r="GXV13" s="23"/>
      <c r="GXW13" s="23"/>
      <c r="GXX13" s="23"/>
      <c r="GXY13" s="23"/>
      <c r="GXZ13" s="23"/>
      <c r="GYA13" s="23"/>
      <c r="GYB13" s="23"/>
      <c r="GYC13" s="23"/>
      <c r="GYD13" s="23"/>
      <c r="GYE13" s="23"/>
      <c r="GYF13" s="23"/>
      <c r="GYG13" s="23"/>
      <c r="GYH13" s="23"/>
      <c r="GYI13" s="23"/>
      <c r="GYJ13" s="23"/>
      <c r="GYK13" s="23"/>
      <c r="GYL13" s="23"/>
      <c r="GYM13" s="23"/>
      <c r="GYN13" s="23"/>
      <c r="GYO13" s="23"/>
      <c r="GYP13" s="23"/>
      <c r="GYQ13" s="23"/>
      <c r="GYR13" s="23"/>
      <c r="GYS13" s="23"/>
      <c r="GYT13" s="23"/>
      <c r="GYU13" s="23"/>
      <c r="GYV13" s="23"/>
      <c r="GYW13" s="23"/>
      <c r="GYX13" s="23"/>
      <c r="GYY13" s="23"/>
      <c r="GYZ13" s="23"/>
      <c r="GZA13" s="23"/>
      <c r="GZB13" s="23"/>
      <c r="GZC13" s="23"/>
      <c r="GZD13" s="23"/>
      <c r="GZE13" s="23"/>
      <c r="GZF13" s="23"/>
      <c r="GZG13" s="23"/>
      <c r="GZH13" s="23"/>
      <c r="GZI13" s="23"/>
      <c r="GZJ13" s="23"/>
      <c r="GZK13" s="23"/>
      <c r="GZL13" s="23"/>
      <c r="GZM13" s="23"/>
      <c r="GZN13" s="23"/>
      <c r="GZO13" s="23"/>
      <c r="GZP13" s="23"/>
      <c r="GZQ13" s="23"/>
      <c r="GZR13" s="23"/>
      <c r="GZS13" s="23"/>
      <c r="GZT13" s="23"/>
      <c r="GZU13" s="23"/>
      <c r="GZV13" s="23"/>
      <c r="GZW13" s="23"/>
      <c r="GZX13" s="23"/>
      <c r="GZY13" s="23"/>
      <c r="GZZ13" s="23"/>
      <c r="HAA13" s="23"/>
      <c r="HAB13" s="23"/>
      <c r="HAC13" s="23"/>
      <c r="HAD13" s="23"/>
      <c r="HAE13" s="23"/>
      <c r="HAF13" s="23"/>
      <c r="HAG13" s="23"/>
      <c r="HAH13" s="23"/>
      <c r="HAI13" s="23"/>
      <c r="HAJ13" s="23"/>
      <c r="HAK13" s="23"/>
      <c r="HAL13" s="23"/>
      <c r="HAM13" s="23"/>
      <c r="HAN13" s="23"/>
      <c r="HAO13" s="23"/>
      <c r="HAP13" s="23"/>
      <c r="HAQ13" s="23"/>
      <c r="HAR13" s="23"/>
      <c r="HAS13" s="23"/>
      <c r="HAT13" s="23"/>
      <c r="HAU13" s="23"/>
      <c r="HAV13" s="23"/>
      <c r="HAW13" s="23"/>
      <c r="HAX13" s="23"/>
      <c r="HAY13" s="23"/>
      <c r="HAZ13" s="23"/>
      <c r="HBA13" s="23"/>
      <c r="HBB13" s="23"/>
      <c r="HBC13" s="23"/>
      <c r="HBD13" s="23"/>
      <c r="HBE13" s="23"/>
      <c r="HBF13" s="23"/>
      <c r="HBG13" s="23"/>
      <c r="HBH13" s="23"/>
      <c r="HBI13" s="23"/>
      <c r="HBJ13" s="23"/>
      <c r="HBK13" s="23"/>
      <c r="HBL13" s="23"/>
      <c r="HBM13" s="23"/>
      <c r="HBN13" s="23"/>
      <c r="HBO13" s="23"/>
      <c r="HBP13" s="23"/>
      <c r="HBQ13" s="23"/>
      <c r="HBR13" s="23"/>
      <c r="HBS13" s="23"/>
      <c r="HBT13" s="23"/>
      <c r="HBU13" s="23"/>
      <c r="HBV13" s="23"/>
      <c r="HBW13" s="23"/>
      <c r="HBX13" s="23"/>
      <c r="HBY13" s="23"/>
      <c r="HBZ13" s="23"/>
      <c r="HCA13" s="23"/>
      <c r="HCB13" s="23"/>
      <c r="HCC13" s="23"/>
      <c r="HCD13" s="23"/>
      <c r="HCE13" s="23"/>
      <c r="HCF13" s="23"/>
      <c r="HCG13" s="23"/>
      <c r="HCH13" s="23"/>
      <c r="HCI13" s="23"/>
      <c r="HCJ13" s="23"/>
      <c r="HCK13" s="23"/>
      <c r="HCL13" s="23"/>
      <c r="HCM13" s="23"/>
      <c r="HCN13" s="23"/>
      <c r="HCO13" s="23"/>
      <c r="HCP13" s="23"/>
      <c r="HCQ13" s="23"/>
      <c r="HCR13" s="23"/>
      <c r="HCS13" s="23"/>
      <c r="HCT13" s="23"/>
      <c r="HCU13" s="23"/>
      <c r="HCV13" s="23"/>
      <c r="HCW13" s="23"/>
      <c r="HCX13" s="23"/>
      <c r="HCY13" s="23"/>
      <c r="HCZ13" s="23"/>
      <c r="HDA13" s="23"/>
      <c r="HDB13" s="23"/>
      <c r="HDC13" s="23"/>
      <c r="HDD13" s="23"/>
      <c r="HDE13" s="23"/>
      <c r="HDF13" s="23"/>
      <c r="HDG13" s="23"/>
      <c r="HDH13" s="23"/>
      <c r="HDI13" s="23"/>
      <c r="HDJ13" s="23"/>
      <c r="HDK13" s="23"/>
      <c r="HDL13" s="23"/>
      <c r="HDM13" s="23"/>
      <c r="HDN13" s="23"/>
      <c r="HDO13" s="23"/>
      <c r="HDP13" s="23"/>
      <c r="HDQ13" s="23"/>
      <c r="HDR13" s="23"/>
      <c r="HDS13" s="23"/>
      <c r="HDT13" s="23"/>
      <c r="HDU13" s="23"/>
      <c r="HDV13" s="23"/>
      <c r="HDW13" s="23"/>
      <c r="HDX13" s="23"/>
      <c r="HDY13" s="23"/>
      <c r="HDZ13" s="23"/>
      <c r="HEA13" s="23"/>
      <c r="HEB13" s="23"/>
      <c r="HEC13" s="23"/>
      <c r="HED13" s="23"/>
      <c r="HEE13" s="23"/>
      <c r="HEF13" s="23"/>
      <c r="HEG13" s="23"/>
      <c r="HEH13" s="23"/>
      <c r="HEI13" s="23"/>
      <c r="HEJ13" s="23"/>
      <c r="HEK13" s="23"/>
      <c r="HEL13" s="23"/>
      <c r="HEM13" s="23"/>
      <c r="HEN13" s="23"/>
      <c r="HEO13" s="23"/>
      <c r="HEP13" s="23"/>
      <c r="HEQ13" s="23"/>
      <c r="HER13" s="23"/>
      <c r="HES13" s="23"/>
      <c r="HET13" s="23"/>
      <c r="HEU13" s="23"/>
      <c r="HEV13" s="23"/>
      <c r="HEW13" s="23"/>
      <c r="HEX13" s="23"/>
      <c r="HEY13" s="23"/>
      <c r="HEZ13" s="23"/>
      <c r="HFA13" s="23"/>
      <c r="HFB13" s="23"/>
      <c r="HFC13" s="23"/>
      <c r="HFD13" s="23"/>
      <c r="HFE13" s="23"/>
      <c r="HFF13" s="23"/>
      <c r="HFG13" s="23"/>
      <c r="HFH13" s="23"/>
      <c r="HFI13" s="23"/>
      <c r="HFJ13" s="23"/>
      <c r="HFK13" s="23"/>
      <c r="HFL13" s="23"/>
      <c r="HFM13" s="23"/>
      <c r="HFN13" s="23"/>
      <c r="HFO13" s="23"/>
      <c r="HFP13" s="23"/>
      <c r="HFQ13" s="23"/>
      <c r="HFR13" s="23"/>
      <c r="HFS13" s="23"/>
      <c r="HFT13" s="23"/>
      <c r="HFU13" s="23"/>
      <c r="HFV13" s="23"/>
      <c r="HFW13" s="23"/>
      <c r="HFX13" s="23"/>
      <c r="HFY13" s="23"/>
      <c r="HFZ13" s="23"/>
      <c r="HGA13" s="23"/>
      <c r="HGB13" s="23"/>
      <c r="HGC13" s="23"/>
      <c r="HGD13" s="23"/>
      <c r="HGE13" s="23"/>
      <c r="HGF13" s="23"/>
      <c r="HGG13" s="23"/>
      <c r="HGH13" s="23"/>
      <c r="HGI13" s="23"/>
      <c r="HGJ13" s="23"/>
      <c r="HGK13" s="23"/>
      <c r="HGL13" s="23"/>
      <c r="HGM13" s="23"/>
      <c r="HGN13" s="23"/>
      <c r="HGO13" s="23"/>
      <c r="HGP13" s="23"/>
      <c r="HGQ13" s="23"/>
      <c r="HGR13" s="23"/>
      <c r="HGS13" s="23"/>
      <c r="HGT13" s="23"/>
      <c r="HGU13" s="23"/>
      <c r="HGV13" s="23"/>
      <c r="HGW13" s="23"/>
      <c r="HGX13" s="23"/>
      <c r="HGY13" s="23"/>
      <c r="HGZ13" s="23"/>
      <c r="HHA13" s="23"/>
      <c r="HHB13" s="23"/>
      <c r="HHC13" s="23"/>
      <c r="HHD13" s="23"/>
      <c r="HHE13" s="23"/>
      <c r="HHF13" s="23"/>
      <c r="HHG13" s="23"/>
      <c r="HHH13" s="23"/>
      <c r="HHI13" s="23"/>
      <c r="HHJ13" s="23"/>
      <c r="HHK13" s="23"/>
      <c r="HHL13" s="23"/>
      <c r="HHM13" s="23"/>
      <c r="HHN13" s="23"/>
      <c r="HHO13" s="23"/>
      <c r="HHP13" s="23"/>
      <c r="HHQ13" s="23"/>
      <c r="HHR13" s="23"/>
      <c r="HHS13" s="23"/>
      <c r="HHT13" s="23"/>
      <c r="HHU13" s="23"/>
      <c r="HHV13" s="23"/>
      <c r="HHW13" s="23"/>
      <c r="HHX13" s="23"/>
      <c r="HHY13" s="23"/>
      <c r="HHZ13" s="23"/>
      <c r="HIA13" s="23"/>
      <c r="HIB13" s="23"/>
      <c r="HIC13" s="23"/>
      <c r="HID13" s="23"/>
      <c r="HIE13" s="23"/>
      <c r="HIF13" s="23"/>
      <c r="HIG13" s="23"/>
      <c r="HIH13" s="23"/>
      <c r="HII13" s="23"/>
      <c r="HIJ13" s="23"/>
      <c r="HIK13" s="23"/>
      <c r="HIL13" s="23"/>
      <c r="HIM13" s="23"/>
      <c r="HIN13" s="23"/>
      <c r="HIO13" s="23"/>
      <c r="HIP13" s="23"/>
      <c r="HIQ13" s="23"/>
      <c r="HIR13" s="23"/>
      <c r="HIS13" s="23"/>
      <c r="HIT13" s="23"/>
      <c r="HIU13" s="23"/>
      <c r="HIV13" s="23"/>
      <c r="HIW13" s="23"/>
      <c r="HIX13" s="23"/>
      <c r="HIY13" s="23"/>
      <c r="HIZ13" s="23"/>
      <c r="HJA13" s="23"/>
      <c r="HJB13" s="23"/>
      <c r="HJC13" s="23"/>
      <c r="HJD13" s="23"/>
      <c r="HJE13" s="23"/>
      <c r="HJF13" s="23"/>
      <c r="HJG13" s="23"/>
      <c r="HJH13" s="23"/>
      <c r="HJI13" s="23"/>
      <c r="HJJ13" s="23"/>
      <c r="HJK13" s="23"/>
      <c r="HJL13" s="23"/>
      <c r="HJM13" s="23"/>
      <c r="HJN13" s="23"/>
      <c r="HJO13" s="23"/>
      <c r="HJP13" s="23"/>
      <c r="HJQ13" s="23"/>
      <c r="HJR13" s="23"/>
      <c r="HJS13" s="23"/>
      <c r="HJT13" s="23"/>
      <c r="HJU13" s="23"/>
      <c r="HJV13" s="23"/>
      <c r="HJW13" s="23"/>
      <c r="HJX13" s="23"/>
      <c r="HJY13" s="23"/>
      <c r="HJZ13" s="23"/>
      <c r="HKA13" s="23"/>
      <c r="HKB13" s="23"/>
      <c r="HKC13" s="23"/>
      <c r="HKD13" s="23"/>
      <c r="HKE13" s="23"/>
      <c r="HKF13" s="23"/>
      <c r="HKG13" s="23"/>
      <c r="HKH13" s="23"/>
      <c r="HKI13" s="23"/>
      <c r="HKJ13" s="23"/>
      <c r="HKK13" s="23"/>
      <c r="HKL13" s="23"/>
      <c r="HKM13" s="23"/>
      <c r="HKN13" s="23"/>
      <c r="HKO13" s="23"/>
      <c r="HKP13" s="23"/>
      <c r="HKQ13" s="23"/>
      <c r="HKR13" s="23"/>
      <c r="HKS13" s="23"/>
      <c r="HKT13" s="23"/>
      <c r="HKU13" s="23"/>
      <c r="HKV13" s="23"/>
      <c r="HKW13" s="23"/>
      <c r="HKX13" s="23"/>
      <c r="HKY13" s="23"/>
      <c r="HKZ13" s="23"/>
      <c r="HLA13" s="23"/>
      <c r="HLB13" s="23"/>
      <c r="HLC13" s="23"/>
      <c r="HLD13" s="23"/>
      <c r="HLE13" s="23"/>
      <c r="HLF13" s="23"/>
      <c r="HLG13" s="23"/>
      <c r="HLH13" s="23"/>
      <c r="HLI13" s="23"/>
      <c r="HLJ13" s="23"/>
      <c r="HLK13" s="23"/>
      <c r="HLL13" s="23"/>
      <c r="HLM13" s="23"/>
      <c r="HLN13" s="23"/>
      <c r="HLO13" s="23"/>
      <c r="HLP13" s="23"/>
      <c r="HLQ13" s="23"/>
      <c r="HLR13" s="23"/>
      <c r="HLS13" s="23"/>
      <c r="HLT13" s="23"/>
      <c r="HLU13" s="23"/>
      <c r="HLV13" s="23"/>
      <c r="HLW13" s="23"/>
      <c r="HLX13" s="23"/>
      <c r="HLY13" s="23"/>
      <c r="HLZ13" s="23"/>
      <c r="HMA13" s="23"/>
      <c r="HMB13" s="23"/>
      <c r="HMC13" s="23"/>
      <c r="HMD13" s="23"/>
      <c r="HME13" s="23"/>
      <c r="HMF13" s="23"/>
      <c r="HMG13" s="23"/>
      <c r="HMH13" s="23"/>
      <c r="HMI13" s="23"/>
      <c r="HMJ13" s="23"/>
      <c r="HMK13" s="23"/>
      <c r="HML13" s="23"/>
      <c r="HMM13" s="23"/>
      <c r="HMN13" s="23"/>
      <c r="HMO13" s="23"/>
      <c r="HMP13" s="23"/>
      <c r="HMQ13" s="23"/>
      <c r="HMR13" s="23"/>
      <c r="HMS13" s="23"/>
      <c r="HMT13" s="23"/>
      <c r="HMU13" s="23"/>
      <c r="HMV13" s="23"/>
      <c r="HMW13" s="23"/>
      <c r="HMX13" s="23"/>
      <c r="HMY13" s="23"/>
      <c r="HMZ13" s="23"/>
      <c r="HNA13" s="23"/>
      <c r="HNB13" s="23"/>
      <c r="HNC13" s="23"/>
      <c r="HND13" s="23"/>
      <c r="HNE13" s="23"/>
      <c r="HNF13" s="23"/>
      <c r="HNG13" s="23"/>
      <c r="HNH13" s="23"/>
      <c r="HNI13" s="23"/>
      <c r="HNJ13" s="23"/>
      <c r="HNK13" s="23"/>
      <c r="HNL13" s="23"/>
      <c r="HNM13" s="23"/>
      <c r="HNN13" s="23"/>
      <c r="HNO13" s="23"/>
      <c r="HNP13" s="23"/>
      <c r="HNQ13" s="23"/>
      <c r="HNR13" s="23"/>
      <c r="HNS13" s="23"/>
      <c r="HNT13" s="23"/>
      <c r="HNU13" s="23"/>
      <c r="HNV13" s="23"/>
      <c r="HNW13" s="23"/>
      <c r="HNX13" s="23"/>
      <c r="HNY13" s="23"/>
      <c r="HNZ13" s="23"/>
      <c r="HOA13" s="23"/>
      <c r="HOB13" s="23"/>
      <c r="HOC13" s="23"/>
      <c r="HOD13" s="23"/>
      <c r="HOE13" s="23"/>
      <c r="HOF13" s="23"/>
      <c r="HOG13" s="23"/>
      <c r="HOH13" s="23"/>
      <c r="HOI13" s="23"/>
      <c r="HOJ13" s="23"/>
      <c r="HOK13" s="23"/>
      <c r="HOL13" s="23"/>
      <c r="HOM13" s="23"/>
      <c r="HON13" s="23"/>
      <c r="HOO13" s="23"/>
      <c r="HOP13" s="23"/>
      <c r="HOQ13" s="23"/>
      <c r="HOR13" s="23"/>
      <c r="HOS13" s="23"/>
      <c r="HOT13" s="23"/>
      <c r="HOU13" s="23"/>
      <c r="HOV13" s="23"/>
      <c r="HOW13" s="23"/>
      <c r="HOX13" s="23"/>
      <c r="HOY13" s="23"/>
      <c r="HOZ13" s="23"/>
      <c r="HPA13" s="23"/>
      <c r="HPB13" s="23"/>
      <c r="HPC13" s="23"/>
      <c r="HPD13" s="23"/>
      <c r="HPE13" s="23"/>
      <c r="HPF13" s="23"/>
      <c r="HPG13" s="23"/>
      <c r="HPH13" s="23"/>
      <c r="HPI13" s="23"/>
      <c r="HPJ13" s="23"/>
      <c r="HPK13" s="23"/>
      <c r="HPL13" s="23"/>
      <c r="HPM13" s="23"/>
      <c r="HPN13" s="23"/>
      <c r="HPO13" s="23"/>
      <c r="HPP13" s="23"/>
      <c r="HPQ13" s="23"/>
      <c r="HPR13" s="23"/>
      <c r="HPS13" s="23"/>
      <c r="HPT13" s="23"/>
      <c r="HPU13" s="23"/>
      <c r="HPV13" s="23"/>
      <c r="HPW13" s="23"/>
      <c r="HPX13" s="23"/>
      <c r="HPY13" s="23"/>
      <c r="HPZ13" s="23"/>
      <c r="HQA13" s="23"/>
      <c r="HQB13" s="23"/>
      <c r="HQC13" s="23"/>
      <c r="HQD13" s="23"/>
      <c r="HQE13" s="23"/>
      <c r="HQF13" s="23"/>
      <c r="HQG13" s="23"/>
      <c r="HQH13" s="23"/>
      <c r="HQI13" s="23"/>
      <c r="HQJ13" s="23"/>
      <c r="HQK13" s="23"/>
      <c r="HQL13" s="23"/>
      <c r="HQM13" s="23"/>
      <c r="HQN13" s="23"/>
      <c r="HQO13" s="23"/>
      <c r="HQP13" s="23"/>
      <c r="HQQ13" s="23"/>
      <c r="HQR13" s="23"/>
      <c r="HQS13" s="23"/>
      <c r="HQT13" s="23"/>
      <c r="HQU13" s="23"/>
      <c r="HQV13" s="23"/>
      <c r="HQW13" s="23"/>
      <c r="HQX13" s="23"/>
      <c r="HQY13" s="23"/>
      <c r="HQZ13" s="23"/>
      <c r="HRA13" s="23"/>
      <c r="HRB13" s="23"/>
      <c r="HRC13" s="23"/>
      <c r="HRD13" s="23"/>
      <c r="HRE13" s="23"/>
      <c r="HRF13" s="23"/>
      <c r="HRG13" s="23"/>
      <c r="HRH13" s="23"/>
      <c r="HRI13" s="23"/>
      <c r="HRJ13" s="23"/>
      <c r="HRK13" s="23"/>
      <c r="HRL13" s="23"/>
      <c r="HRM13" s="23"/>
      <c r="HRN13" s="23"/>
      <c r="HRO13" s="23"/>
      <c r="HRP13" s="23"/>
      <c r="HRQ13" s="23"/>
      <c r="HRR13" s="23"/>
      <c r="HRS13" s="23"/>
      <c r="HRT13" s="23"/>
      <c r="HRU13" s="23"/>
      <c r="HRV13" s="23"/>
      <c r="HRW13" s="23"/>
      <c r="HRX13" s="23"/>
      <c r="HRY13" s="23"/>
      <c r="HRZ13" s="23"/>
      <c r="HSA13" s="23"/>
      <c r="HSB13" s="23"/>
      <c r="HSC13" s="23"/>
      <c r="HSD13" s="23"/>
      <c r="HSE13" s="23"/>
      <c r="HSF13" s="23"/>
      <c r="HSG13" s="23"/>
      <c r="HSH13" s="23"/>
      <c r="HSI13" s="23"/>
      <c r="HSJ13" s="23"/>
      <c r="HSK13" s="23"/>
      <c r="HSL13" s="23"/>
      <c r="HSM13" s="23"/>
      <c r="HSN13" s="23"/>
      <c r="HSO13" s="23"/>
      <c r="HSP13" s="23"/>
      <c r="HSQ13" s="23"/>
      <c r="HSR13" s="23"/>
      <c r="HSS13" s="23"/>
      <c r="HST13" s="23"/>
      <c r="HSU13" s="23"/>
      <c r="HSV13" s="23"/>
      <c r="HSW13" s="23"/>
      <c r="HSX13" s="23"/>
      <c r="HSY13" s="23"/>
      <c r="HSZ13" s="23"/>
      <c r="HTA13" s="23"/>
      <c r="HTB13" s="23"/>
      <c r="HTC13" s="23"/>
      <c r="HTD13" s="23"/>
      <c r="HTE13" s="23"/>
      <c r="HTF13" s="23"/>
      <c r="HTG13" s="23"/>
      <c r="HTH13" s="23"/>
      <c r="HTI13" s="23"/>
      <c r="HTJ13" s="23"/>
      <c r="HTK13" s="23"/>
      <c r="HTL13" s="23"/>
      <c r="HTM13" s="23"/>
      <c r="HTN13" s="23"/>
      <c r="HTO13" s="23"/>
      <c r="HTP13" s="23"/>
      <c r="HTQ13" s="23"/>
      <c r="HTR13" s="23"/>
      <c r="HTS13" s="23"/>
      <c r="HTT13" s="23"/>
      <c r="HTU13" s="23"/>
      <c r="HTV13" s="23"/>
      <c r="HTW13" s="23"/>
      <c r="HTX13" s="23"/>
      <c r="HTY13" s="23"/>
      <c r="HTZ13" s="23"/>
      <c r="HUA13" s="23"/>
      <c r="HUB13" s="23"/>
      <c r="HUC13" s="23"/>
      <c r="HUD13" s="23"/>
      <c r="HUE13" s="23"/>
      <c r="HUF13" s="23"/>
      <c r="HUG13" s="23"/>
      <c r="HUH13" s="23"/>
      <c r="HUI13" s="23"/>
      <c r="HUJ13" s="23"/>
      <c r="HUK13" s="23"/>
      <c r="HUL13" s="23"/>
      <c r="HUM13" s="23"/>
      <c r="HUN13" s="23"/>
      <c r="HUO13" s="23"/>
      <c r="HUP13" s="23"/>
      <c r="HUQ13" s="23"/>
      <c r="HUR13" s="23"/>
      <c r="HUS13" s="23"/>
      <c r="HUT13" s="23"/>
      <c r="HUU13" s="23"/>
      <c r="HUV13" s="23"/>
      <c r="HUW13" s="23"/>
      <c r="HUX13" s="23"/>
      <c r="HUY13" s="23"/>
      <c r="HUZ13" s="23"/>
      <c r="HVA13" s="23"/>
      <c r="HVB13" s="23"/>
      <c r="HVC13" s="23"/>
      <c r="HVD13" s="23"/>
      <c r="HVE13" s="23"/>
      <c r="HVF13" s="23"/>
      <c r="HVG13" s="23"/>
      <c r="HVH13" s="23"/>
      <c r="HVI13" s="23"/>
      <c r="HVJ13" s="23"/>
      <c r="HVK13" s="23"/>
      <c r="HVL13" s="23"/>
      <c r="HVM13" s="23"/>
      <c r="HVN13" s="23"/>
      <c r="HVO13" s="23"/>
      <c r="HVP13" s="23"/>
      <c r="HVQ13" s="23"/>
      <c r="HVR13" s="23"/>
      <c r="HVS13" s="23"/>
      <c r="HVT13" s="23"/>
      <c r="HVU13" s="23"/>
      <c r="HVV13" s="23"/>
      <c r="HVW13" s="23"/>
      <c r="HVX13" s="23"/>
      <c r="HVY13" s="23"/>
      <c r="HVZ13" s="23"/>
      <c r="HWA13" s="23"/>
      <c r="HWB13" s="23"/>
      <c r="HWC13" s="23"/>
      <c r="HWD13" s="23"/>
      <c r="HWE13" s="23"/>
      <c r="HWF13" s="23"/>
      <c r="HWG13" s="23"/>
      <c r="HWH13" s="23"/>
      <c r="HWI13" s="23"/>
      <c r="HWJ13" s="23"/>
      <c r="HWK13" s="23"/>
      <c r="HWL13" s="23"/>
      <c r="HWM13" s="23"/>
      <c r="HWN13" s="23"/>
      <c r="HWO13" s="23"/>
      <c r="HWP13" s="23"/>
      <c r="HWQ13" s="23"/>
      <c r="HWR13" s="23"/>
      <c r="HWS13" s="23"/>
      <c r="HWT13" s="23"/>
      <c r="HWU13" s="23"/>
      <c r="HWV13" s="23"/>
      <c r="HWW13" s="23"/>
      <c r="HWX13" s="23"/>
      <c r="HWY13" s="23"/>
      <c r="HWZ13" s="23"/>
      <c r="HXA13" s="23"/>
      <c r="HXB13" s="23"/>
      <c r="HXC13" s="23"/>
      <c r="HXD13" s="23"/>
      <c r="HXE13" s="23"/>
      <c r="HXF13" s="23"/>
      <c r="HXG13" s="23"/>
      <c r="HXH13" s="23"/>
      <c r="HXI13" s="23"/>
      <c r="HXJ13" s="23"/>
      <c r="HXK13" s="23"/>
      <c r="HXL13" s="23"/>
      <c r="HXM13" s="23"/>
      <c r="HXN13" s="23"/>
      <c r="HXO13" s="23"/>
      <c r="HXP13" s="23"/>
      <c r="HXQ13" s="23"/>
      <c r="HXR13" s="23"/>
      <c r="HXS13" s="23"/>
      <c r="HXT13" s="23"/>
      <c r="HXU13" s="23"/>
      <c r="HXV13" s="23"/>
      <c r="HXW13" s="23"/>
      <c r="HXX13" s="23"/>
      <c r="HXY13" s="23"/>
      <c r="HXZ13" s="23"/>
      <c r="HYA13" s="23"/>
      <c r="HYB13" s="23"/>
      <c r="HYC13" s="23"/>
      <c r="HYD13" s="23"/>
      <c r="HYE13" s="23"/>
      <c r="HYF13" s="23"/>
      <c r="HYG13" s="23"/>
      <c r="HYH13" s="23"/>
      <c r="HYI13" s="23"/>
      <c r="HYJ13" s="23"/>
      <c r="HYK13" s="23"/>
      <c r="HYL13" s="23"/>
      <c r="HYM13" s="23"/>
      <c r="HYN13" s="23"/>
      <c r="HYO13" s="23"/>
      <c r="HYP13" s="23"/>
      <c r="HYQ13" s="23"/>
      <c r="HYR13" s="23"/>
      <c r="HYS13" s="23"/>
      <c r="HYT13" s="23"/>
      <c r="HYU13" s="23"/>
      <c r="HYV13" s="23"/>
      <c r="HYW13" s="23"/>
      <c r="HYX13" s="23"/>
      <c r="HYY13" s="23"/>
      <c r="HYZ13" s="23"/>
      <c r="HZA13" s="23"/>
      <c r="HZB13" s="23"/>
      <c r="HZC13" s="23"/>
      <c r="HZD13" s="23"/>
      <c r="HZE13" s="23"/>
      <c r="HZF13" s="23"/>
      <c r="HZG13" s="23"/>
      <c r="HZH13" s="23"/>
      <c r="HZI13" s="23"/>
      <c r="HZJ13" s="23"/>
      <c r="HZK13" s="23"/>
      <c r="HZL13" s="23"/>
      <c r="HZM13" s="23"/>
      <c r="HZN13" s="23"/>
      <c r="HZO13" s="23"/>
      <c r="HZP13" s="23"/>
      <c r="HZQ13" s="23"/>
      <c r="HZR13" s="23"/>
      <c r="HZS13" s="23"/>
      <c r="HZT13" s="23"/>
      <c r="HZU13" s="23"/>
      <c r="HZV13" s="23"/>
      <c r="HZW13" s="23"/>
      <c r="HZX13" s="23"/>
      <c r="HZY13" s="23"/>
      <c r="HZZ13" s="23"/>
      <c r="IAA13" s="23"/>
      <c r="IAB13" s="23"/>
      <c r="IAC13" s="23"/>
      <c r="IAD13" s="23"/>
      <c r="IAE13" s="23"/>
      <c r="IAF13" s="23"/>
      <c r="IAG13" s="23"/>
      <c r="IAH13" s="23"/>
      <c r="IAI13" s="23"/>
      <c r="IAJ13" s="23"/>
      <c r="IAK13" s="23"/>
      <c r="IAL13" s="23"/>
      <c r="IAM13" s="23"/>
      <c r="IAN13" s="23"/>
      <c r="IAO13" s="23"/>
      <c r="IAP13" s="23"/>
      <c r="IAQ13" s="23"/>
      <c r="IAR13" s="23"/>
      <c r="IAS13" s="23"/>
      <c r="IAT13" s="23"/>
      <c r="IAU13" s="23"/>
      <c r="IAV13" s="23"/>
      <c r="IAW13" s="23"/>
      <c r="IAX13" s="23"/>
      <c r="IAY13" s="23"/>
      <c r="IAZ13" s="23"/>
      <c r="IBA13" s="23"/>
      <c r="IBB13" s="23"/>
      <c r="IBC13" s="23"/>
      <c r="IBD13" s="23"/>
      <c r="IBE13" s="23"/>
      <c r="IBF13" s="23"/>
      <c r="IBG13" s="23"/>
      <c r="IBH13" s="23"/>
      <c r="IBI13" s="23"/>
      <c r="IBJ13" s="23"/>
      <c r="IBK13" s="23"/>
      <c r="IBL13" s="23"/>
      <c r="IBM13" s="23"/>
      <c r="IBN13" s="23"/>
      <c r="IBO13" s="23"/>
      <c r="IBP13" s="23"/>
      <c r="IBQ13" s="23"/>
      <c r="IBR13" s="23"/>
      <c r="IBS13" s="23"/>
      <c r="IBT13" s="23"/>
      <c r="IBU13" s="23"/>
      <c r="IBV13" s="23"/>
      <c r="IBW13" s="23"/>
      <c r="IBX13" s="23"/>
      <c r="IBY13" s="23"/>
      <c r="IBZ13" s="23"/>
      <c r="ICA13" s="23"/>
      <c r="ICB13" s="23"/>
      <c r="ICC13" s="23"/>
      <c r="ICD13" s="23"/>
      <c r="ICE13" s="23"/>
      <c r="ICF13" s="23"/>
      <c r="ICG13" s="23"/>
      <c r="ICH13" s="23"/>
      <c r="ICI13" s="23"/>
      <c r="ICJ13" s="23"/>
      <c r="ICK13" s="23"/>
      <c r="ICL13" s="23"/>
      <c r="ICM13" s="23"/>
      <c r="ICN13" s="23"/>
      <c r="ICO13" s="23"/>
      <c r="ICP13" s="23"/>
      <c r="ICQ13" s="23"/>
      <c r="ICR13" s="23"/>
      <c r="ICS13" s="23"/>
      <c r="ICT13" s="23"/>
      <c r="ICU13" s="23"/>
      <c r="ICV13" s="23"/>
      <c r="ICW13" s="23"/>
      <c r="ICX13" s="23"/>
      <c r="ICY13" s="23"/>
      <c r="ICZ13" s="23"/>
      <c r="IDA13" s="23"/>
      <c r="IDB13" s="23"/>
      <c r="IDC13" s="23"/>
      <c r="IDD13" s="23"/>
      <c r="IDE13" s="23"/>
      <c r="IDF13" s="23"/>
      <c r="IDG13" s="23"/>
      <c r="IDH13" s="23"/>
      <c r="IDI13" s="23"/>
      <c r="IDJ13" s="23"/>
      <c r="IDK13" s="23"/>
      <c r="IDL13" s="23"/>
      <c r="IDM13" s="23"/>
      <c r="IDN13" s="23"/>
      <c r="IDO13" s="23"/>
      <c r="IDP13" s="23"/>
      <c r="IDQ13" s="23"/>
      <c r="IDR13" s="23"/>
      <c r="IDS13" s="23"/>
      <c r="IDT13" s="23"/>
      <c r="IDU13" s="23"/>
      <c r="IDV13" s="23"/>
      <c r="IDW13" s="23"/>
      <c r="IDX13" s="23"/>
      <c r="IDY13" s="23"/>
      <c r="IDZ13" s="23"/>
      <c r="IEA13" s="23"/>
      <c r="IEB13" s="23"/>
      <c r="IEC13" s="23"/>
      <c r="IED13" s="23"/>
      <c r="IEE13" s="23"/>
      <c r="IEF13" s="23"/>
      <c r="IEG13" s="23"/>
      <c r="IEH13" s="23"/>
      <c r="IEI13" s="23"/>
      <c r="IEJ13" s="23"/>
      <c r="IEK13" s="23"/>
      <c r="IEL13" s="23"/>
      <c r="IEM13" s="23"/>
      <c r="IEN13" s="23"/>
      <c r="IEO13" s="23"/>
      <c r="IEP13" s="23"/>
      <c r="IEQ13" s="23"/>
      <c r="IER13" s="23"/>
      <c r="IES13" s="23"/>
      <c r="IET13" s="23"/>
      <c r="IEU13" s="23"/>
      <c r="IEV13" s="23"/>
      <c r="IEW13" s="23"/>
      <c r="IEX13" s="23"/>
      <c r="IEY13" s="23"/>
      <c r="IEZ13" s="23"/>
      <c r="IFA13" s="23"/>
      <c r="IFB13" s="23"/>
      <c r="IFC13" s="23"/>
      <c r="IFD13" s="23"/>
      <c r="IFE13" s="23"/>
      <c r="IFF13" s="23"/>
      <c r="IFG13" s="23"/>
      <c r="IFH13" s="23"/>
      <c r="IFI13" s="23"/>
      <c r="IFJ13" s="23"/>
      <c r="IFK13" s="23"/>
      <c r="IFL13" s="23"/>
      <c r="IFM13" s="23"/>
      <c r="IFN13" s="23"/>
      <c r="IFO13" s="23"/>
      <c r="IFP13" s="23"/>
      <c r="IFQ13" s="23"/>
      <c r="IFR13" s="23"/>
      <c r="IFS13" s="23"/>
      <c r="IFT13" s="23"/>
      <c r="IFU13" s="23"/>
      <c r="IFV13" s="23"/>
      <c r="IFW13" s="23"/>
      <c r="IFX13" s="23"/>
      <c r="IFY13" s="23"/>
      <c r="IFZ13" s="23"/>
      <c r="IGA13" s="23"/>
      <c r="IGB13" s="23"/>
      <c r="IGC13" s="23"/>
      <c r="IGD13" s="23"/>
      <c r="IGE13" s="23"/>
      <c r="IGF13" s="23"/>
      <c r="IGG13" s="23"/>
      <c r="IGH13" s="23"/>
      <c r="IGI13" s="23"/>
      <c r="IGJ13" s="23"/>
      <c r="IGK13" s="23"/>
      <c r="IGL13" s="23"/>
      <c r="IGM13" s="23"/>
      <c r="IGN13" s="23"/>
      <c r="IGO13" s="23"/>
      <c r="IGP13" s="23"/>
      <c r="IGQ13" s="23"/>
      <c r="IGR13" s="23"/>
      <c r="IGS13" s="23"/>
      <c r="IGT13" s="23"/>
      <c r="IGU13" s="23"/>
      <c r="IGV13" s="23"/>
      <c r="IGW13" s="23"/>
      <c r="IGX13" s="23"/>
      <c r="IGY13" s="23"/>
      <c r="IGZ13" s="23"/>
      <c r="IHA13" s="23"/>
      <c r="IHB13" s="23"/>
      <c r="IHC13" s="23"/>
      <c r="IHD13" s="23"/>
      <c r="IHE13" s="23"/>
      <c r="IHF13" s="23"/>
      <c r="IHG13" s="23"/>
      <c r="IHH13" s="23"/>
      <c r="IHI13" s="23"/>
      <c r="IHJ13" s="23"/>
      <c r="IHK13" s="23"/>
      <c r="IHL13" s="23"/>
      <c r="IHM13" s="23"/>
      <c r="IHN13" s="23"/>
      <c r="IHO13" s="23"/>
      <c r="IHP13" s="23"/>
      <c r="IHQ13" s="23"/>
      <c r="IHR13" s="23"/>
      <c r="IHS13" s="23"/>
      <c r="IHT13" s="23"/>
      <c r="IHU13" s="23"/>
      <c r="IHV13" s="23"/>
      <c r="IHW13" s="23"/>
      <c r="IHX13" s="23"/>
      <c r="IHY13" s="23"/>
      <c r="IHZ13" s="23"/>
      <c r="IIA13" s="23"/>
      <c r="IIB13" s="23"/>
      <c r="IIC13" s="23"/>
      <c r="IID13" s="23"/>
      <c r="IIE13" s="23"/>
      <c r="IIF13" s="23"/>
      <c r="IIG13" s="23"/>
      <c r="IIH13" s="23"/>
      <c r="III13" s="23"/>
      <c r="IIJ13" s="23"/>
      <c r="IIK13" s="23"/>
      <c r="IIL13" s="23"/>
      <c r="IIM13" s="23"/>
      <c r="IIN13" s="23"/>
      <c r="IIO13" s="23"/>
      <c r="IIP13" s="23"/>
      <c r="IIQ13" s="23"/>
      <c r="IIR13" s="23"/>
      <c r="IIS13" s="23"/>
      <c r="IIT13" s="23"/>
      <c r="IIU13" s="23"/>
      <c r="IIV13" s="23"/>
      <c r="IIW13" s="23"/>
      <c r="IIX13" s="23"/>
      <c r="IIY13" s="23"/>
      <c r="IIZ13" s="23"/>
      <c r="IJA13" s="23"/>
      <c r="IJB13" s="23"/>
      <c r="IJC13" s="23"/>
      <c r="IJD13" s="23"/>
      <c r="IJE13" s="23"/>
      <c r="IJF13" s="23"/>
      <c r="IJG13" s="23"/>
      <c r="IJH13" s="23"/>
      <c r="IJI13" s="23"/>
      <c r="IJJ13" s="23"/>
      <c r="IJK13" s="23"/>
      <c r="IJL13" s="23"/>
      <c r="IJM13" s="23"/>
      <c r="IJN13" s="23"/>
      <c r="IJO13" s="23"/>
      <c r="IJP13" s="23"/>
      <c r="IJQ13" s="23"/>
      <c r="IJR13" s="23"/>
      <c r="IJS13" s="23"/>
      <c r="IJT13" s="23"/>
      <c r="IJU13" s="23"/>
      <c r="IJV13" s="23"/>
      <c r="IJW13" s="23"/>
      <c r="IJX13" s="23"/>
      <c r="IJY13" s="23"/>
      <c r="IJZ13" s="23"/>
      <c r="IKA13" s="23"/>
      <c r="IKB13" s="23"/>
      <c r="IKC13" s="23"/>
      <c r="IKD13" s="23"/>
      <c r="IKE13" s="23"/>
      <c r="IKF13" s="23"/>
      <c r="IKG13" s="23"/>
      <c r="IKH13" s="23"/>
      <c r="IKI13" s="23"/>
      <c r="IKJ13" s="23"/>
      <c r="IKK13" s="23"/>
      <c r="IKL13" s="23"/>
      <c r="IKM13" s="23"/>
      <c r="IKN13" s="23"/>
      <c r="IKO13" s="23"/>
      <c r="IKP13" s="23"/>
      <c r="IKQ13" s="23"/>
      <c r="IKR13" s="23"/>
      <c r="IKS13" s="23"/>
      <c r="IKT13" s="23"/>
      <c r="IKU13" s="23"/>
      <c r="IKV13" s="23"/>
      <c r="IKW13" s="23"/>
      <c r="IKX13" s="23"/>
      <c r="IKY13" s="23"/>
      <c r="IKZ13" s="23"/>
      <c r="ILA13" s="23"/>
      <c r="ILB13" s="23"/>
      <c r="ILC13" s="23"/>
      <c r="ILD13" s="23"/>
      <c r="ILE13" s="23"/>
      <c r="ILF13" s="23"/>
      <c r="ILG13" s="23"/>
      <c r="ILH13" s="23"/>
      <c r="ILI13" s="23"/>
      <c r="ILJ13" s="23"/>
      <c r="ILK13" s="23"/>
      <c r="ILL13" s="23"/>
      <c r="ILM13" s="23"/>
      <c r="ILN13" s="23"/>
      <c r="ILO13" s="23"/>
      <c r="ILP13" s="23"/>
      <c r="ILQ13" s="23"/>
      <c r="ILR13" s="23"/>
      <c r="ILS13" s="23"/>
      <c r="ILT13" s="23"/>
      <c r="ILU13" s="23"/>
      <c r="ILV13" s="23"/>
      <c r="ILW13" s="23"/>
      <c r="ILX13" s="23"/>
      <c r="ILY13" s="23"/>
      <c r="ILZ13" s="23"/>
      <c r="IMA13" s="23"/>
      <c r="IMB13" s="23"/>
      <c r="IMC13" s="23"/>
      <c r="IMD13" s="23"/>
      <c r="IME13" s="23"/>
      <c r="IMF13" s="23"/>
      <c r="IMG13" s="23"/>
      <c r="IMH13" s="23"/>
      <c r="IMI13" s="23"/>
      <c r="IMJ13" s="23"/>
      <c r="IMK13" s="23"/>
      <c r="IML13" s="23"/>
      <c r="IMM13" s="23"/>
      <c r="IMN13" s="23"/>
      <c r="IMO13" s="23"/>
      <c r="IMP13" s="23"/>
      <c r="IMQ13" s="23"/>
      <c r="IMR13" s="23"/>
      <c r="IMS13" s="23"/>
      <c r="IMT13" s="23"/>
      <c r="IMU13" s="23"/>
      <c r="IMV13" s="23"/>
      <c r="IMW13" s="23"/>
      <c r="IMX13" s="23"/>
      <c r="IMY13" s="23"/>
      <c r="IMZ13" s="23"/>
      <c r="INA13" s="23"/>
      <c r="INB13" s="23"/>
      <c r="INC13" s="23"/>
      <c r="IND13" s="23"/>
      <c r="INE13" s="23"/>
      <c r="INF13" s="23"/>
      <c r="ING13" s="23"/>
      <c r="INH13" s="23"/>
      <c r="INI13" s="23"/>
      <c r="INJ13" s="23"/>
      <c r="INK13" s="23"/>
      <c r="INL13" s="23"/>
      <c r="INM13" s="23"/>
      <c r="INN13" s="23"/>
      <c r="INO13" s="23"/>
      <c r="INP13" s="23"/>
      <c r="INQ13" s="23"/>
      <c r="INR13" s="23"/>
      <c r="INS13" s="23"/>
      <c r="INT13" s="23"/>
      <c r="INU13" s="23"/>
      <c r="INV13" s="23"/>
      <c r="INW13" s="23"/>
      <c r="INX13" s="23"/>
      <c r="INY13" s="23"/>
      <c r="INZ13" s="23"/>
      <c r="IOA13" s="23"/>
      <c r="IOB13" s="23"/>
      <c r="IOC13" s="23"/>
      <c r="IOD13" s="23"/>
      <c r="IOE13" s="23"/>
      <c r="IOF13" s="23"/>
      <c r="IOG13" s="23"/>
      <c r="IOH13" s="23"/>
      <c r="IOI13" s="23"/>
      <c r="IOJ13" s="23"/>
      <c r="IOK13" s="23"/>
      <c r="IOL13" s="23"/>
      <c r="IOM13" s="23"/>
      <c r="ION13" s="23"/>
      <c r="IOO13" s="23"/>
      <c r="IOP13" s="23"/>
      <c r="IOQ13" s="23"/>
      <c r="IOR13" s="23"/>
      <c r="IOS13" s="23"/>
      <c r="IOT13" s="23"/>
      <c r="IOU13" s="23"/>
      <c r="IOV13" s="23"/>
      <c r="IOW13" s="23"/>
      <c r="IOX13" s="23"/>
      <c r="IOY13" s="23"/>
      <c r="IOZ13" s="23"/>
      <c r="IPA13" s="23"/>
      <c r="IPB13" s="23"/>
      <c r="IPC13" s="23"/>
      <c r="IPD13" s="23"/>
      <c r="IPE13" s="23"/>
      <c r="IPF13" s="23"/>
      <c r="IPG13" s="23"/>
      <c r="IPH13" s="23"/>
      <c r="IPI13" s="23"/>
      <c r="IPJ13" s="23"/>
      <c r="IPK13" s="23"/>
      <c r="IPL13" s="23"/>
      <c r="IPM13" s="23"/>
      <c r="IPN13" s="23"/>
      <c r="IPO13" s="23"/>
      <c r="IPP13" s="23"/>
      <c r="IPQ13" s="23"/>
      <c r="IPR13" s="23"/>
      <c r="IPS13" s="23"/>
      <c r="IPT13" s="23"/>
      <c r="IPU13" s="23"/>
      <c r="IPV13" s="23"/>
      <c r="IPW13" s="23"/>
      <c r="IPX13" s="23"/>
      <c r="IPY13" s="23"/>
      <c r="IPZ13" s="23"/>
      <c r="IQA13" s="23"/>
      <c r="IQB13" s="23"/>
      <c r="IQC13" s="23"/>
      <c r="IQD13" s="23"/>
      <c r="IQE13" s="23"/>
      <c r="IQF13" s="23"/>
      <c r="IQG13" s="23"/>
      <c r="IQH13" s="23"/>
      <c r="IQI13" s="23"/>
      <c r="IQJ13" s="23"/>
      <c r="IQK13" s="23"/>
      <c r="IQL13" s="23"/>
      <c r="IQM13" s="23"/>
      <c r="IQN13" s="23"/>
      <c r="IQO13" s="23"/>
      <c r="IQP13" s="23"/>
      <c r="IQQ13" s="23"/>
      <c r="IQR13" s="23"/>
      <c r="IQS13" s="23"/>
      <c r="IQT13" s="23"/>
      <c r="IQU13" s="23"/>
      <c r="IQV13" s="23"/>
      <c r="IQW13" s="23"/>
      <c r="IQX13" s="23"/>
      <c r="IQY13" s="23"/>
      <c r="IQZ13" s="23"/>
      <c r="IRA13" s="23"/>
      <c r="IRB13" s="23"/>
      <c r="IRC13" s="23"/>
      <c r="IRD13" s="23"/>
      <c r="IRE13" s="23"/>
      <c r="IRF13" s="23"/>
      <c r="IRG13" s="23"/>
      <c r="IRH13" s="23"/>
      <c r="IRI13" s="23"/>
      <c r="IRJ13" s="23"/>
      <c r="IRK13" s="23"/>
      <c r="IRL13" s="23"/>
      <c r="IRM13" s="23"/>
      <c r="IRN13" s="23"/>
      <c r="IRO13" s="23"/>
      <c r="IRP13" s="23"/>
      <c r="IRQ13" s="23"/>
      <c r="IRR13" s="23"/>
      <c r="IRS13" s="23"/>
      <c r="IRT13" s="23"/>
      <c r="IRU13" s="23"/>
      <c r="IRV13" s="23"/>
      <c r="IRW13" s="23"/>
      <c r="IRX13" s="23"/>
      <c r="IRY13" s="23"/>
      <c r="IRZ13" s="23"/>
      <c r="ISA13" s="23"/>
      <c r="ISB13" s="23"/>
      <c r="ISC13" s="23"/>
      <c r="ISD13" s="23"/>
      <c r="ISE13" s="23"/>
      <c r="ISF13" s="23"/>
      <c r="ISG13" s="23"/>
      <c r="ISH13" s="23"/>
      <c r="ISI13" s="23"/>
      <c r="ISJ13" s="23"/>
      <c r="ISK13" s="23"/>
      <c r="ISL13" s="23"/>
      <c r="ISM13" s="23"/>
      <c r="ISN13" s="23"/>
      <c r="ISO13" s="23"/>
      <c r="ISP13" s="23"/>
      <c r="ISQ13" s="23"/>
      <c r="ISR13" s="23"/>
      <c r="ISS13" s="23"/>
      <c r="IST13" s="23"/>
      <c r="ISU13" s="23"/>
      <c r="ISV13" s="23"/>
      <c r="ISW13" s="23"/>
      <c r="ISX13" s="23"/>
      <c r="ISY13" s="23"/>
      <c r="ISZ13" s="23"/>
      <c r="ITA13" s="23"/>
      <c r="ITB13" s="23"/>
      <c r="ITC13" s="23"/>
      <c r="ITD13" s="23"/>
      <c r="ITE13" s="23"/>
      <c r="ITF13" s="23"/>
      <c r="ITG13" s="23"/>
      <c r="ITH13" s="23"/>
      <c r="ITI13" s="23"/>
      <c r="ITJ13" s="23"/>
      <c r="ITK13" s="23"/>
      <c r="ITL13" s="23"/>
      <c r="ITM13" s="23"/>
      <c r="ITN13" s="23"/>
      <c r="ITO13" s="23"/>
      <c r="ITP13" s="23"/>
      <c r="ITQ13" s="23"/>
      <c r="ITR13" s="23"/>
      <c r="ITS13" s="23"/>
      <c r="ITT13" s="23"/>
      <c r="ITU13" s="23"/>
      <c r="ITV13" s="23"/>
      <c r="ITW13" s="23"/>
      <c r="ITX13" s="23"/>
      <c r="ITY13" s="23"/>
      <c r="ITZ13" s="23"/>
      <c r="IUA13" s="23"/>
      <c r="IUB13" s="23"/>
      <c r="IUC13" s="23"/>
      <c r="IUD13" s="23"/>
      <c r="IUE13" s="23"/>
      <c r="IUF13" s="23"/>
      <c r="IUG13" s="23"/>
      <c r="IUH13" s="23"/>
      <c r="IUI13" s="23"/>
      <c r="IUJ13" s="23"/>
      <c r="IUK13" s="23"/>
      <c r="IUL13" s="23"/>
      <c r="IUM13" s="23"/>
      <c r="IUN13" s="23"/>
      <c r="IUO13" s="23"/>
      <c r="IUP13" s="23"/>
      <c r="IUQ13" s="23"/>
      <c r="IUR13" s="23"/>
      <c r="IUS13" s="23"/>
      <c r="IUT13" s="23"/>
      <c r="IUU13" s="23"/>
      <c r="IUV13" s="23"/>
      <c r="IUW13" s="23"/>
      <c r="IUX13" s="23"/>
      <c r="IUY13" s="23"/>
      <c r="IUZ13" s="23"/>
      <c r="IVA13" s="23"/>
      <c r="IVB13" s="23"/>
      <c r="IVC13" s="23"/>
      <c r="IVD13" s="23"/>
      <c r="IVE13" s="23"/>
      <c r="IVF13" s="23"/>
      <c r="IVG13" s="23"/>
      <c r="IVH13" s="23"/>
      <c r="IVI13" s="23"/>
      <c r="IVJ13" s="23"/>
      <c r="IVK13" s="23"/>
      <c r="IVL13" s="23"/>
      <c r="IVM13" s="23"/>
      <c r="IVN13" s="23"/>
      <c r="IVO13" s="23"/>
      <c r="IVP13" s="23"/>
      <c r="IVQ13" s="23"/>
      <c r="IVR13" s="23"/>
      <c r="IVS13" s="23"/>
      <c r="IVT13" s="23"/>
      <c r="IVU13" s="23"/>
      <c r="IVV13" s="23"/>
      <c r="IVW13" s="23"/>
      <c r="IVX13" s="23"/>
      <c r="IVY13" s="23"/>
      <c r="IVZ13" s="23"/>
      <c r="IWA13" s="23"/>
      <c r="IWB13" s="23"/>
      <c r="IWC13" s="23"/>
      <c r="IWD13" s="23"/>
      <c r="IWE13" s="23"/>
      <c r="IWF13" s="23"/>
      <c r="IWG13" s="23"/>
      <c r="IWH13" s="23"/>
      <c r="IWI13" s="23"/>
      <c r="IWJ13" s="23"/>
      <c r="IWK13" s="23"/>
      <c r="IWL13" s="23"/>
      <c r="IWM13" s="23"/>
      <c r="IWN13" s="23"/>
      <c r="IWO13" s="23"/>
      <c r="IWP13" s="23"/>
      <c r="IWQ13" s="23"/>
      <c r="IWR13" s="23"/>
      <c r="IWS13" s="23"/>
      <c r="IWT13" s="23"/>
      <c r="IWU13" s="23"/>
      <c r="IWV13" s="23"/>
      <c r="IWW13" s="23"/>
      <c r="IWX13" s="23"/>
      <c r="IWY13" s="23"/>
      <c r="IWZ13" s="23"/>
      <c r="IXA13" s="23"/>
      <c r="IXB13" s="23"/>
      <c r="IXC13" s="23"/>
      <c r="IXD13" s="23"/>
      <c r="IXE13" s="23"/>
      <c r="IXF13" s="23"/>
      <c r="IXG13" s="23"/>
      <c r="IXH13" s="23"/>
      <c r="IXI13" s="23"/>
      <c r="IXJ13" s="23"/>
      <c r="IXK13" s="23"/>
      <c r="IXL13" s="23"/>
      <c r="IXM13" s="23"/>
      <c r="IXN13" s="23"/>
      <c r="IXO13" s="23"/>
      <c r="IXP13" s="23"/>
      <c r="IXQ13" s="23"/>
      <c r="IXR13" s="23"/>
      <c r="IXS13" s="23"/>
      <c r="IXT13" s="23"/>
      <c r="IXU13" s="23"/>
      <c r="IXV13" s="23"/>
      <c r="IXW13" s="23"/>
      <c r="IXX13" s="23"/>
      <c r="IXY13" s="23"/>
      <c r="IXZ13" s="23"/>
      <c r="IYA13" s="23"/>
      <c r="IYB13" s="23"/>
      <c r="IYC13" s="23"/>
      <c r="IYD13" s="23"/>
      <c r="IYE13" s="23"/>
      <c r="IYF13" s="23"/>
      <c r="IYG13" s="23"/>
      <c r="IYH13" s="23"/>
      <c r="IYI13" s="23"/>
      <c r="IYJ13" s="23"/>
      <c r="IYK13" s="23"/>
      <c r="IYL13" s="23"/>
      <c r="IYM13" s="23"/>
      <c r="IYN13" s="23"/>
      <c r="IYO13" s="23"/>
      <c r="IYP13" s="23"/>
      <c r="IYQ13" s="23"/>
      <c r="IYR13" s="23"/>
      <c r="IYS13" s="23"/>
      <c r="IYT13" s="23"/>
      <c r="IYU13" s="23"/>
      <c r="IYV13" s="23"/>
      <c r="IYW13" s="23"/>
      <c r="IYX13" s="23"/>
      <c r="IYY13" s="23"/>
      <c r="IYZ13" s="23"/>
      <c r="IZA13" s="23"/>
      <c r="IZB13" s="23"/>
      <c r="IZC13" s="23"/>
      <c r="IZD13" s="23"/>
      <c r="IZE13" s="23"/>
      <c r="IZF13" s="23"/>
      <c r="IZG13" s="23"/>
      <c r="IZH13" s="23"/>
      <c r="IZI13" s="23"/>
      <c r="IZJ13" s="23"/>
      <c r="IZK13" s="23"/>
      <c r="IZL13" s="23"/>
      <c r="IZM13" s="23"/>
      <c r="IZN13" s="23"/>
      <c r="IZO13" s="23"/>
      <c r="IZP13" s="23"/>
      <c r="IZQ13" s="23"/>
      <c r="IZR13" s="23"/>
      <c r="IZS13" s="23"/>
      <c r="IZT13" s="23"/>
      <c r="IZU13" s="23"/>
      <c r="IZV13" s="23"/>
      <c r="IZW13" s="23"/>
      <c r="IZX13" s="23"/>
      <c r="IZY13" s="23"/>
      <c r="IZZ13" s="23"/>
      <c r="JAA13" s="23"/>
      <c r="JAB13" s="23"/>
      <c r="JAC13" s="23"/>
      <c r="JAD13" s="23"/>
      <c r="JAE13" s="23"/>
      <c r="JAF13" s="23"/>
      <c r="JAG13" s="23"/>
      <c r="JAH13" s="23"/>
      <c r="JAI13" s="23"/>
      <c r="JAJ13" s="23"/>
      <c r="JAK13" s="23"/>
      <c r="JAL13" s="23"/>
      <c r="JAM13" s="23"/>
      <c r="JAN13" s="23"/>
      <c r="JAO13" s="23"/>
      <c r="JAP13" s="23"/>
      <c r="JAQ13" s="23"/>
      <c r="JAR13" s="23"/>
      <c r="JAS13" s="23"/>
      <c r="JAT13" s="23"/>
      <c r="JAU13" s="23"/>
      <c r="JAV13" s="23"/>
      <c r="JAW13" s="23"/>
      <c r="JAX13" s="23"/>
      <c r="JAY13" s="23"/>
      <c r="JAZ13" s="23"/>
      <c r="JBA13" s="23"/>
      <c r="JBB13" s="23"/>
      <c r="JBC13" s="23"/>
      <c r="JBD13" s="23"/>
      <c r="JBE13" s="23"/>
      <c r="JBF13" s="23"/>
      <c r="JBG13" s="23"/>
      <c r="JBH13" s="23"/>
      <c r="JBI13" s="23"/>
      <c r="JBJ13" s="23"/>
      <c r="JBK13" s="23"/>
      <c r="JBL13" s="23"/>
      <c r="JBM13" s="23"/>
      <c r="JBN13" s="23"/>
      <c r="JBO13" s="23"/>
      <c r="JBP13" s="23"/>
      <c r="JBQ13" s="23"/>
      <c r="JBR13" s="23"/>
      <c r="JBS13" s="23"/>
      <c r="JBT13" s="23"/>
      <c r="JBU13" s="23"/>
      <c r="JBV13" s="23"/>
      <c r="JBW13" s="23"/>
      <c r="JBX13" s="23"/>
      <c r="JBY13" s="23"/>
      <c r="JBZ13" s="23"/>
      <c r="JCA13" s="23"/>
      <c r="JCB13" s="23"/>
      <c r="JCC13" s="23"/>
      <c r="JCD13" s="23"/>
      <c r="JCE13" s="23"/>
      <c r="JCF13" s="23"/>
      <c r="JCG13" s="23"/>
      <c r="JCH13" s="23"/>
      <c r="JCI13" s="23"/>
      <c r="JCJ13" s="23"/>
      <c r="JCK13" s="23"/>
      <c r="JCL13" s="23"/>
      <c r="JCM13" s="23"/>
      <c r="JCN13" s="23"/>
      <c r="JCO13" s="23"/>
      <c r="JCP13" s="23"/>
      <c r="JCQ13" s="23"/>
      <c r="JCR13" s="23"/>
      <c r="JCS13" s="23"/>
      <c r="JCT13" s="23"/>
      <c r="JCU13" s="23"/>
      <c r="JCV13" s="23"/>
      <c r="JCW13" s="23"/>
      <c r="JCX13" s="23"/>
      <c r="JCY13" s="23"/>
      <c r="JCZ13" s="23"/>
      <c r="JDA13" s="23"/>
      <c r="JDB13" s="23"/>
      <c r="JDC13" s="23"/>
      <c r="JDD13" s="23"/>
      <c r="JDE13" s="23"/>
      <c r="JDF13" s="23"/>
      <c r="JDG13" s="23"/>
      <c r="JDH13" s="23"/>
      <c r="JDI13" s="23"/>
      <c r="JDJ13" s="23"/>
      <c r="JDK13" s="23"/>
      <c r="JDL13" s="23"/>
      <c r="JDM13" s="23"/>
      <c r="JDN13" s="23"/>
      <c r="JDO13" s="23"/>
      <c r="JDP13" s="23"/>
      <c r="JDQ13" s="23"/>
      <c r="JDR13" s="23"/>
      <c r="JDS13" s="23"/>
      <c r="JDT13" s="23"/>
      <c r="JDU13" s="23"/>
      <c r="JDV13" s="23"/>
      <c r="JDW13" s="23"/>
      <c r="JDX13" s="23"/>
      <c r="JDY13" s="23"/>
      <c r="JDZ13" s="23"/>
      <c r="JEA13" s="23"/>
      <c r="JEB13" s="23"/>
      <c r="JEC13" s="23"/>
      <c r="JED13" s="23"/>
      <c r="JEE13" s="23"/>
      <c r="JEF13" s="23"/>
      <c r="JEG13" s="23"/>
      <c r="JEH13" s="23"/>
      <c r="JEI13" s="23"/>
      <c r="JEJ13" s="23"/>
      <c r="JEK13" s="23"/>
      <c r="JEL13" s="23"/>
      <c r="JEM13" s="23"/>
      <c r="JEN13" s="23"/>
      <c r="JEO13" s="23"/>
      <c r="JEP13" s="23"/>
      <c r="JEQ13" s="23"/>
      <c r="JER13" s="23"/>
      <c r="JES13" s="23"/>
      <c r="JET13" s="23"/>
      <c r="JEU13" s="23"/>
      <c r="JEV13" s="23"/>
      <c r="JEW13" s="23"/>
      <c r="JEX13" s="23"/>
      <c r="JEY13" s="23"/>
      <c r="JEZ13" s="23"/>
      <c r="JFA13" s="23"/>
      <c r="JFB13" s="23"/>
      <c r="JFC13" s="23"/>
      <c r="JFD13" s="23"/>
      <c r="JFE13" s="23"/>
      <c r="JFF13" s="23"/>
      <c r="JFG13" s="23"/>
      <c r="JFH13" s="23"/>
      <c r="JFI13" s="23"/>
      <c r="JFJ13" s="23"/>
      <c r="JFK13" s="23"/>
      <c r="JFL13" s="23"/>
      <c r="JFM13" s="23"/>
      <c r="JFN13" s="23"/>
      <c r="JFO13" s="23"/>
      <c r="JFP13" s="23"/>
      <c r="JFQ13" s="23"/>
      <c r="JFR13" s="23"/>
      <c r="JFS13" s="23"/>
      <c r="JFT13" s="23"/>
      <c r="JFU13" s="23"/>
      <c r="JFV13" s="23"/>
      <c r="JFW13" s="23"/>
      <c r="JFX13" s="23"/>
      <c r="JFY13" s="23"/>
      <c r="JFZ13" s="23"/>
      <c r="JGA13" s="23"/>
      <c r="JGB13" s="23"/>
      <c r="JGC13" s="23"/>
      <c r="JGD13" s="23"/>
      <c r="JGE13" s="23"/>
      <c r="JGF13" s="23"/>
      <c r="JGG13" s="23"/>
      <c r="JGH13" s="23"/>
      <c r="JGI13" s="23"/>
      <c r="JGJ13" s="23"/>
      <c r="JGK13" s="23"/>
      <c r="JGL13" s="23"/>
      <c r="JGM13" s="23"/>
      <c r="JGN13" s="23"/>
      <c r="JGO13" s="23"/>
      <c r="JGP13" s="23"/>
      <c r="JGQ13" s="23"/>
      <c r="JGR13" s="23"/>
      <c r="JGS13" s="23"/>
      <c r="JGT13" s="23"/>
      <c r="JGU13" s="23"/>
      <c r="JGV13" s="23"/>
      <c r="JGW13" s="23"/>
      <c r="JGX13" s="23"/>
      <c r="JGY13" s="23"/>
      <c r="JGZ13" s="23"/>
      <c r="JHA13" s="23"/>
      <c r="JHB13" s="23"/>
      <c r="JHC13" s="23"/>
      <c r="JHD13" s="23"/>
      <c r="JHE13" s="23"/>
      <c r="JHF13" s="23"/>
      <c r="JHG13" s="23"/>
      <c r="JHH13" s="23"/>
      <c r="JHI13" s="23"/>
      <c r="JHJ13" s="23"/>
      <c r="JHK13" s="23"/>
      <c r="JHL13" s="23"/>
      <c r="JHM13" s="23"/>
      <c r="JHN13" s="23"/>
      <c r="JHO13" s="23"/>
      <c r="JHP13" s="23"/>
      <c r="JHQ13" s="23"/>
      <c r="JHR13" s="23"/>
      <c r="JHS13" s="23"/>
      <c r="JHT13" s="23"/>
      <c r="JHU13" s="23"/>
      <c r="JHV13" s="23"/>
      <c r="JHW13" s="23"/>
      <c r="JHX13" s="23"/>
      <c r="JHY13" s="23"/>
      <c r="JHZ13" s="23"/>
      <c r="JIA13" s="23"/>
      <c r="JIB13" s="23"/>
      <c r="JIC13" s="23"/>
      <c r="JID13" s="23"/>
      <c r="JIE13" s="23"/>
      <c r="JIF13" s="23"/>
      <c r="JIG13" s="23"/>
      <c r="JIH13" s="23"/>
      <c r="JII13" s="23"/>
      <c r="JIJ13" s="23"/>
      <c r="JIK13" s="23"/>
      <c r="JIL13" s="23"/>
      <c r="JIM13" s="23"/>
      <c r="JIN13" s="23"/>
      <c r="JIO13" s="23"/>
      <c r="JIP13" s="23"/>
      <c r="JIQ13" s="23"/>
      <c r="JIR13" s="23"/>
      <c r="JIS13" s="23"/>
      <c r="JIT13" s="23"/>
      <c r="JIU13" s="23"/>
      <c r="JIV13" s="23"/>
      <c r="JIW13" s="23"/>
      <c r="JIX13" s="23"/>
      <c r="JIY13" s="23"/>
      <c r="JIZ13" s="23"/>
      <c r="JJA13" s="23"/>
      <c r="JJB13" s="23"/>
      <c r="JJC13" s="23"/>
      <c r="JJD13" s="23"/>
      <c r="JJE13" s="23"/>
      <c r="JJF13" s="23"/>
      <c r="JJG13" s="23"/>
      <c r="JJH13" s="23"/>
      <c r="JJI13" s="23"/>
      <c r="JJJ13" s="23"/>
      <c r="JJK13" s="23"/>
      <c r="JJL13" s="23"/>
      <c r="JJM13" s="23"/>
      <c r="JJN13" s="23"/>
      <c r="JJO13" s="23"/>
      <c r="JJP13" s="23"/>
      <c r="JJQ13" s="23"/>
      <c r="JJR13" s="23"/>
      <c r="JJS13" s="23"/>
      <c r="JJT13" s="23"/>
      <c r="JJU13" s="23"/>
      <c r="JJV13" s="23"/>
      <c r="JJW13" s="23"/>
      <c r="JJX13" s="23"/>
      <c r="JJY13" s="23"/>
      <c r="JJZ13" s="23"/>
      <c r="JKA13" s="23"/>
      <c r="JKB13" s="23"/>
      <c r="JKC13" s="23"/>
      <c r="JKD13" s="23"/>
      <c r="JKE13" s="23"/>
      <c r="JKF13" s="23"/>
      <c r="JKG13" s="23"/>
      <c r="JKH13" s="23"/>
      <c r="JKI13" s="23"/>
      <c r="JKJ13" s="23"/>
      <c r="JKK13" s="23"/>
      <c r="JKL13" s="23"/>
      <c r="JKM13" s="23"/>
      <c r="JKN13" s="23"/>
      <c r="JKO13" s="23"/>
      <c r="JKP13" s="23"/>
      <c r="JKQ13" s="23"/>
      <c r="JKR13" s="23"/>
      <c r="JKS13" s="23"/>
      <c r="JKT13" s="23"/>
      <c r="JKU13" s="23"/>
      <c r="JKV13" s="23"/>
      <c r="JKW13" s="23"/>
      <c r="JKX13" s="23"/>
      <c r="JKY13" s="23"/>
      <c r="JKZ13" s="23"/>
      <c r="JLA13" s="23"/>
      <c r="JLB13" s="23"/>
      <c r="JLC13" s="23"/>
      <c r="JLD13" s="23"/>
      <c r="JLE13" s="23"/>
      <c r="JLF13" s="23"/>
      <c r="JLG13" s="23"/>
      <c r="JLH13" s="23"/>
      <c r="JLI13" s="23"/>
      <c r="JLJ13" s="23"/>
      <c r="JLK13" s="23"/>
      <c r="JLL13" s="23"/>
      <c r="JLM13" s="23"/>
      <c r="JLN13" s="23"/>
      <c r="JLO13" s="23"/>
      <c r="JLP13" s="23"/>
      <c r="JLQ13" s="23"/>
      <c r="JLR13" s="23"/>
      <c r="JLS13" s="23"/>
      <c r="JLT13" s="23"/>
      <c r="JLU13" s="23"/>
      <c r="JLV13" s="23"/>
      <c r="JLW13" s="23"/>
      <c r="JLX13" s="23"/>
      <c r="JLY13" s="23"/>
      <c r="JLZ13" s="23"/>
      <c r="JMA13" s="23"/>
      <c r="JMB13" s="23"/>
      <c r="JMC13" s="23"/>
      <c r="JMD13" s="23"/>
      <c r="JME13" s="23"/>
      <c r="JMF13" s="23"/>
      <c r="JMG13" s="23"/>
      <c r="JMH13" s="23"/>
      <c r="JMI13" s="23"/>
      <c r="JMJ13" s="23"/>
      <c r="JMK13" s="23"/>
      <c r="JML13" s="23"/>
      <c r="JMM13" s="23"/>
      <c r="JMN13" s="23"/>
      <c r="JMO13" s="23"/>
      <c r="JMP13" s="23"/>
      <c r="JMQ13" s="23"/>
      <c r="JMR13" s="23"/>
      <c r="JMS13" s="23"/>
      <c r="JMT13" s="23"/>
      <c r="JMU13" s="23"/>
      <c r="JMV13" s="23"/>
      <c r="JMW13" s="23"/>
      <c r="JMX13" s="23"/>
      <c r="JMY13" s="23"/>
      <c r="JMZ13" s="23"/>
      <c r="JNA13" s="23"/>
      <c r="JNB13" s="23"/>
      <c r="JNC13" s="23"/>
      <c r="JND13" s="23"/>
      <c r="JNE13" s="23"/>
      <c r="JNF13" s="23"/>
      <c r="JNG13" s="23"/>
      <c r="JNH13" s="23"/>
      <c r="JNI13" s="23"/>
      <c r="JNJ13" s="23"/>
      <c r="JNK13" s="23"/>
      <c r="JNL13" s="23"/>
      <c r="JNM13" s="23"/>
      <c r="JNN13" s="23"/>
      <c r="JNO13" s="23"/>
      <c r="JNP13" s="23"/>
      <c r="JNQ13" s="23"/>
      <c r="JNR13" s="23"/>
      <c r="JNS13" s="23"/>
      <c r="JNT13" s="23"/>
      <c r="JNU13" s="23"/>
      <c r="JNV13" s="23"/>
      <c r="JNW13" s="23"/>
      <c r="JNX13" s="23"/>
      <c r="JNY13" s="23"/>
      <c r="JNZ13" s="23"/>
      <c r="JOA13" s="23"/>
      <c r="JOB13" s="23"/>
      <c r="JOC13" s="23"/>
      <c r="JOD13" s="23"/>
      <c r="JOE13" s="23"/>
      <c r="JOF13" s="23"/>
      <c r="JOG13" s="23"/>
      <c r="JOH13" s="23"/>
      <c r="JOI13" s="23"/>
      <c r="JOJ13" s="23"/>
      <c r="JOK13" s="23"/>
      <c r="JOL13" s="23"/>
      <c r="JOM13" s="23"/>
      <c r="JON13" s="23"/>
      <c r="JOO13" s="23"/>
      <c r="JOP13" s="23"/>
      <c r="JOQ13" s="23"/>
      <c r="JOR13" s="23"/>
      <c r="JOS13" s="23"/>
      <c r="JOT13" s="23"/>
      <c r="JOU13" s="23"/>
      <c r="JOV13" s="23"/>
      <c r="JOW13" s="23"/>
      <c r="JOX13" s="23"/>
      <c r="JOY13" s="23"/>
      <c r="JOZ13" s="23"/>
      <c r="JPA13" s="23"/>
      <c r="JPB13" s="23"/>
      <c r="JPC13" s="23"/>
      <c r="JPD13" s="23"/>
      <c r="JPE13" s="23"/>
      <c r="JPF13" s="23"/>
      <c r="JPG13" s="23"/>
      <c r="JPH13" s="23"/>
      <c r="JPI13" s="23"/>
      <c r="JPJ13" s="23"/>
      <c r="JPK13" s="23"/>
      <c r="JPL13" s="23"/>
      <c r="JPM13" s="23"/>
      <c r="JPN13" s="23"/>
      <c r="JPO13" s="23"/>
      <c r="JPP13" s="23"/>
      <c r="JPQ13" s="23"/>
      <c r="JPR13" s="23"/>
      <c r="JPS13" s="23"/>
      <c r="JPT13" s="23"/>
      <c r="JPU13" s="23"/>
      <c r="JPV13" s="23"/>
      <c r="JPW13" s="23"/>
      <c r="JPX13" s="23"/>
      <c r="JPY13" s="23"/>
      <c r="JPZ13" s="23"/>
      <c r="JQA13" s="23"/>
      <c r="JQB13" s="23"/>
      <c r="JQC13" s="23"/>
      <c r="JQD13" s="23"/>
      <c r="JQE13" s="23"/>
      <c r="JQF13" s="23"/>
      <c r="JQG13" s="23"/>
      <c r="JQH13" s="23"/>
      <c r="JQI13" s="23"/>
      <c r="JQJ13" s="23"/>
      <c r="JQK13" s="23"/>
      <c r="JQL13" s="23"/>
      <c r="JQM13" s="23"/>
      <c r="JQN13" s="23"/>
      <c r="JQO13" s="23"/>
      <c r="JQP13" s="23"/>
      <c r="JQQ13" s="23"/>
      <c r="JQR13" s="23"/>
      <c r="JQS13" s="23"/>
      <c r="JQT13" s="23"/>
      <c r="JQU13" s="23"/>
      <c r="JQV13" s="23"/>
      <c r="JQW13" s="23"/>
      <c r="JQX13" s="23"/>
      <c r="JQY13" s="23"/>
      <c r="JQZ13" s="23"/>
      <c r="JRA13" s="23"/>
      <c r="JRB13" s="23"/>
      <c r="JRC13" s="23"/>
      <c r="JRD13" s="23"/>
      <c r="JRE13" s="23"/>
      <c r="JRF13" s="23"/>
      <c r="JRG13" s="23"/>
      <c r="JRH13" s="23"/>
      <c r="JRI13" s="23"/>
      <c r="JRJ13" s="23"/>
      <c r="JRK13" s="23"/>
      <c r="JRL13" s="23"/>
      <c r="JRM13" s="23"/>
      <c r="JRN13" s="23"/>
      <c r="JRO13" s="23"/>
      <c r="JRP13" s="23"/>
      <c r="JRQ13" s="23"/>
      <c r="JRR13" s="23"/>
      <c r="JRS13" s="23"/>
      <c r="JRT13" s="23"/>
      <c r="JRU13" s="23"/>
      <c r="JRV13" s="23"/>
      <c r="JRW13" s="23"/>
      <c r="JRX13" s="23"/>
      <c r="JRY13" s="23"/>
      <c r="JRZ13" s="23"/>
      <c r="JSA13" s="23"/>
      <c r="JSB13" s="23"/>
      <c r="JSC13" s="23"/>
      <c r="JSD13" s="23"/>
      <c r="JSE13" s="23"/>
      <c r="JSF13" s="23"/>
      <c r="JSG13" s="23"/>
      <c r="JSH13" s="23"/>
      <c r="JSI13" s="23"/>
      <c r="JSJ13" s="23"/>
      <c r="JSK13" s="23"/>
      <c r="JSL13" s="23"/>
      <c r="JSM13" s="23"/>
      <c r="JSN13" s="23"/>
      <c r="JSO13" s="23"/>
      <c r="JSP13" s="23"/>
      <c r="JSQ13" s="23"/>
      <c r="JSR13" s="23"/>
      <c r="JSS13" s="23"/>
      <c r="JST13" s="23"/>
      <c r="JSU13" s="23"/>
      <c r="JSV13" s="23"/>
      <c r="JSW13" s="23"/>
      <c r="JSX13" s="23"/>
      <c r="JSY13" s="23"/>
      <c r="JSZ13" s="23"/>
      <c r="JTA13" s="23"/>
      <c r="JTB13" s="23"/>
      <c r="JTC13" s="23"/>
      <c r="JTD13" s="23"/>
      <c r="JTE13" s="23"/>
      <c r="JTF13" s="23"/>
      <c r="JTG13" s="23"/>
      <c r="JTH13" s="23"/>
      <c r="JTI13" s="23"/>
      <c r="JTJ13" s="23"/>
      <c r="JTK13" s="23"/>
      <c r="JTL13" s="23"/>
      <c r="JTM13" s="23"/>
      <c r="JTN13" s="23"/>
      <c r="JTO13" s="23"/>
      <c r="JTP13" s="23"/>
      <c r="JTQ13" s="23"/>
      <c r="JTR13" s="23"/>
      <c r="JTS13" s="23"/>
      <c r="JTT13" s="23"/>
      <c r="JTU13" s="23"/>
      <c r="JTV13" s="23"/>
      <c r="JTW13" s="23"/>
      <c r="JTX13" s="23"/>
      <c r="JTY13" s="23"/>
      <c r="JTZ13" s="23"/>
      <c r="JUA13" s="23"/>
      <c r="JUB13" s="23"/>
      <c r="JUC13" s="23"/>
      <c r="JUD13" s="23"/>
      <c r="JUE13" s="23"/>
      <c r="JUF13" s="23"/>
      <c r="JUG13" s="23"/>
      <c r="JUH13" s="23"/>
      <c r="JUI13" s="23"/>
      <c r="JUJ13" s="23"/>
      <c r="JUK13" s="23"/>
      <c r="JUL13" s="23"/>
      <c r="JUM13" s="23"/>
      <c r="JUN13" s="23"/>
      <c r="JUO13" s="23"/>
      <c r="JUP13" s="23"/>
      <c r="JUQ13" s="23"/>
      <c r="JUR13" s="23"/>
      <c r="JUS13" s="23"/>
      <c r="JUT13" s="23"/>
      <c r="JUU13" s="23"/>
      <c r="JUV13" s="23"/>
      <c r="JUW13" s="23"/>
      <c r="JUX13" s="23"/>
      <c r="JUY13" s="23"/>
      <c r="JUZ13" s="23"/>
      <c r="JVA13" s="23"/>
      <c r="JVB13" s="23"/>
      <c r="JVC13" s="23"/>
      <c r="JVD13" s="23"/>
      <c r="JVE13" s="23"/>
      <c r="JVF13" s="23"/>
      <c r="JVG13" s="23"/>
      <c r="JVH13" s="23"/>
      <c r="JVI13" s="23"/>
      <c r="JVJ13" s="23"/>
      <c r="JVK13" s="23"/>
      <c r="JVL13" s="23"/>
      <c r="JVM13" s="23"/>
      <c r="JVN13" s="23"/>
      <c r="JVO13" s="23"/>
      <c r="JVP13" s="23"/>
      <c r="JVQ13" s="23"/>
      <c r="JVR13" s="23"/>
      <c r="JVS13" s="23"/>
      <c r="JVT13" s="23"/>
      <c r="JVU13" s="23"/>
      <c r="JVV13" s="23"/>
      <c r="JVW13" s="23"/>
      <c r="JVX13" s="23"/>
      <c r="JVY13" s="23"/>
      <c r="JVZ13" s="23"/>
      <c r="JWA13" s="23"/>
      <c r="JWB13" s="23"/>
      <c r="JWC13" s="23"/>
      <c r="JWD13" s="23"/>
      <c r="JWE13" s="23"/>
      <c r="JWF13" s="23"/>
      <c r="JWG13" s="23"/>
      <c r="JWH13" s="23"/>
      <c r="JWI13" s="23"/>
      <c r="JWJ13" s="23"/>
      <c r="JWK13" s="23"/>
      <c r="JWL13" s="23"/>
      <c r="JWM13" s="23"/>
      <c r="JWN13" s="23"/>
      <c r="JWO13" s="23"/>
      <c r="JWP13" s="23"/>
      <c r="JWQ13" s="23"/>
      <c r="JWR13" s="23"/>
      <c r="JWS13" s="23"/>
      <c r="JWT13" s="23"/>
      <c r="JWU13" s="23"/>
      <c r="JWV13" s="23"/>
      <c r="JWW13" s="23"/>
      <c r="JWX13" s="23"/>
      <c r="JWY13" s="23"/>
      <c r="JWZ13" s="23"/>
      <c r="JXA13" s="23"/>
      <c r="JXB13" s="23"/>
      <c r="JXC13" s="23"/>
      <c r="JXD13" s="23"/>
      <c r="JXE13" s="23"/>
      <c r="JXF13" s="23"/>
      <c r="JXG13" s="23"/>
      <c r="JXH13" s="23"/>
      <c r="JXI13" s="23"/>
      <c r="JXJ13" s="23"/>
      <c r="JXK13" s="23"/>
      <c r="JXL13" s="23"/>
      <c r="JXM13" s="23"/>
      <c r="JXN13" s="23"/>
      <c r="JXO13" s="23"/>
      <c r="JXP13" s="23"/>
      <c r="JXQ13" s="23"/>
      <c r="JXR13" s="23"/>
      <c r="JXS13" s="23"/>
      <c r="JXT13" s="23"/>
      <c r="JXU13" s="23"/>
      <c r="JXV13" s="23"/>
      <c r="JXW13" s="23"/>
      <c r="JXX13" s="23"/>
      <c r="JXY13" s="23"/>
      <c r="JXZ13" s="23"/>
      <c r="JYA13" s="23"/>
      <c r="JYB13" s="23"/>
      <c r="JYC13" s="23"/>
      <c r="JYD13" s="23"/>
      <c r="JYE13" s="23"/>
      <c r="JYF13" s="23"/>
      <c r="JYG13" s="23"/>
      <c r="JYH13" s="23"/>
      <c r="JYI13" s="23"/>
      <c r="JYJ13" s="23"/>
      <c r="JYK13" s="23"/>
      <c r="JYL13" s="23"/>
      <c r="JYM13" s="23"/>
      <c r="JYN13" s="23"/>
      <c r="JYO13" s="23"/>
      <c r="JYP13" s="23"/>
      <c r="JYQ13" s="23"/>
      <c r="JYR13" s="23"/>
      <c r="JYS13" s="23"/>
      <c r="JYT13" s="23"/>
      <c r="JYU13" s="23"/>
      <c r="JYV13" s="23"/>
      <c r="JYW13" s="23"/>
      <c r="JYX13" s="23"/>
      <c r="JYY13" s="23"/>
      <c r="JYZ13" s="23"/>
      <c r="JZA13" s="23"/>
      <c r="JZB13" s="23"/>
      <c r="JZC13" s="23"/>
      <c r="JZD13" s="23"/>
      <c r="JZE13" s="23"/>
      <c r="JZF13" s="23"/>
      <c r="JZG13" s="23"/>
      <c r="JZH13" s="23"/>
      <c r="JZI13" s="23"/>
      <c r="JZJ13" s="23"/>
      <c r="JZK13" s="23"/>
      <c r="JZL13" s="23"/>
      <c r="JZM13" s="23"/>
      <c r="JZN13" s="23"/>
      <c r="JZO13" s="23"/>
      <c r="JZP13" s="23"/>
      <c r="JZQ13" s="23"/>
      <c r="JZR13" s="23"/>
      <c r="JZS13" s="23"/>
      <c r="JZT13" s="23"/>
      <c r="JZU13" s="23"/>
      <c r="JZV13" s="23"/>
      <c r="JZW13" s="23"/>
      <c r="JZX13" s="23"/>
      <c r="JZY13" s="23"/>
      <c r="JZZ13" s="23"/>
      <c r="KAA13" s="23"/>
      <c r="KAB13" s="23"/>
      <c r="KAC13" s="23"/>
      <c r="KAD13" s="23"/>
      <c r="KAE13" s="23"/>
      <c r="KAF13" s="23"/>
      <c r="KAG13" s="23"/>
      <c r="KAH13" s="23"/>
      <c r="KAI13" s="23"/>
      <c r="KAJ13" s="23"/>
      <c r="KAK13" s="23"/>
      <c r="KAL13" s="23"/>
      <c r="KAM13" s="23"/>
      <c r="KAN13" s="23"/>
      <c r="KAO13" s="23"/>
      <c r="KAP13" s="23"/>
      <c r="KAQ13" s="23"/>
      <c r="KAR13" s="23"/>
      <c r="KAS13" s="23"/>
      <c r="KAT13" s="23"/>
      <c r="KAU13" s="23"/>
      <c r="KAV13" s="23"/>
      <c r="KAW13" s="23"/>
      <c r="KAX13" s="23"/>
      <c r="KAY13" s="23"/>
      <c r="KAZ13" s="23"/>
      <c r="KBA13" s="23"/>
      <c r="KBB13" s="23"/>
      <c r="KBC13" s="23"/>
      <c r="KBD13" s="23"/>
      <c r="KBE13" s="23"/>
      <c r="KBF13" s="23"/>
      <c r="KBG13" s="23"/>
      <c r="KBH13" s="23"/>
      <c r="KBI13" s="23"/>
      <c r="KBJ13" s="23"/>
      <c r="KBK13" s="23"/>
      <c r="KBL13" s="23"/>
      <c r="KBM13" s="23"/>
      <c r="KBN13" s="23"/>
      <c r="KBO13" s="23"/>
      <c r="KBP13" s="23"/>
      <c r="KBQ13" s="23"/>
      <c r="KBR13" s="23"/>
      <c r="KBS13" s="23"/>
      <c r="KBT13" s="23"/>
      <c r="KBU13" s="23"/>
      <c r="KBV13" s="23"/>
      <c r="KBW13" s="23"/>
      <c r="KBX13" s="23"/>
      <c r="KBY13" s="23"/>
      <c r="KBZ13" s="23"/>
      <c r="KCA13" s="23"/>
      <c r="KCB13" s="23"/>
      <c r="KCC13" s="23"/>
      <c r="KCD13" s="23"/>
      <c r="KCE13" s="23"/>
      <c r="KCF13" s="23"/>
      <c r="KCG13" s="23"/>
      <c r="KCH13" s="23"/>
      <c r="KCI13" s="23"/>
      <c r="KCJ13" s="23"/>
      <c r="KCK13" s="23"/>
      <c r="KCL13" s="23"/>
      <c r="KCM13" s="23"/>
      <c r="KCN13" s="23"/>
      <c r="KCO13" s="23"/>
      <c r="KCP13" s="23"/>
      <c r="KCQ13" s="23"/>
      <c r="KCR13" s="23"/>
      <c r="KCS13" s="23"/>
      <c r="KCT13" s="23"/>
      <c r="KCU13" s="23"/>
      <c r="KCV13" s="23"/>
      <c r="KCW13" s="23"/>
      <c r="KCX13" s="23"/>
      <c r="KCY13" s="23"/>
      <c r="KCZ13" s="23"/>
      <c r="KDA13" s="23"/>
      <c r="KDB13" s="23"/>
      <c r="KDC13" s="23"/>
      <c r="KDD13" s="23"/>
      <c r="KDE13" s="23"/>
      <c r="KDF13" s="23"/>
      <c r="KDG13" s="23"/>
      <c r="KDH13" s="23"/>
      <c r="KDI13" s="23"/>
      <c r="KDJ13" s="23"/>
      <c r="KDK13" s="23"/>
      <c r="KDL13" s="23"/>
      <c r="KDM13" s="23"/>
      <c r="KDN13" s="23"/>
      <c r="KDO13" s="23"/>
      <c r="KDP13" s="23"/>
      <c r="KDQ13" s="23"/>
      <c r="KDR13" s="23"/>
      <c r="KDS13" s="23"/>
      <c r="KDT13" s="23"/>
      <c r="KDU13" s="23"/>
      <c r="KDV13" s="23"/>
      <c r="KDW13" s="23"/>
      <c r="KDX13" s="23"/>
      <c r="KDY13" s="23"/>
      <c r="KDZ13" s="23"/>
      <c r="KEA13" s="23"/>
      <c r="KEB13" s="23"/>
      <c r="KEC13" s="23"/>
      <c r="KED13" s="23"/>
      <c r="KEE13" s="23"/>
      <c r="KEF13" s="23"/>
      <c r="KEG13" s="23"/>
      <c r="KEH13" s="23"/>
      <c r="KEI13" s="23"/>
      <c r="KEJ13" s="23"/>
      <c r="KEK13" s="23"/>
      <c r="KEL13" s="23"/>
      <c r="KEM13" s="23"/>
      <c r="KEN13" s="23"/>
      <c r="KEO13" s="23"/>
      <c r="KEP13" s="23"/>
      <c r="KEQ13" s="23"/>
      <c r="KER13" s="23"/>
      <c r="KES13" s="23"/>
      <c r="KET13" s="23"/>
      <c r="KEU13" s="23"/>
      <c r="KEV13" s="23"/>
      <c r="KEW13" s="23"/>
      <c r="KEX13" s="23"/>
      <c r="KEY13" s="23"/>
      <c r="KEZ13" s="23"/>
      <c r="KFA13" s="23"/>
      <c r="KFB13" s="23"/>
      <c r="KFC13" s="23"/>
      <c r="KFD13" s="23"/>
      <c r="KFE13" s="23"/>
      <c r="KFF13" s="23"/>
      <c r="KFG13" s="23"/>
      <c r="KFH13" s="23"/>
      <c r="KFI13" s="23"/>
      <c r="KFJ13" s="23"/>
      <c r="KFK13" s="23"/>
      <c r="KFL13" s="23"/>
      <c r="KFM13" s="23"/>
      <c r="KFN13" s="23"/>
      <c r="KFO13" s="23"/>
      <c r="KFP13" s="23"/>
      <c r="KFQ13" s="23"/>
      <c r="KFR13" s="23"/>
      <c r="KFS13" s="23"/>
      <c r="KFT13" s="23"/>
      <c r="KFU13" s="23"/>
      <c r="KFV13" s="23"/>
      <c r="KFW13" s="23"/>
      <c r="KFX13" s="23"/>
      <c r="KFY13" s="23"/>
      <c r="KFZ13" s="23"/>
      <c r="KGA13" s="23"/>
      <c r="KGB13" s="23"/>
      <c r="KGC13" s="23"/>
      <c r="KGD13" s="23"/>
      <c r="KGE13" s="23"/>
      <c r="KGF13" s="23"/>
      <c r="KGG13" s="23"/>
      <c r="KGH13" s="23"/>
      <c r="KGI13" s="23"/>
      <c r="KGJ13" s="23"/>
      <c r="KGK13" s="23"/>
      <c r="KGL13" s="23"/>
      <c r="KGM13" s="23"/>
      <c r="KGN13" s="23"/>
      <c r="KGO13" s="23"/>
      <c r="KGP13" s="23"/>
      <c r="KGQ13" s="23"/>
      <c r="KGR13" s="23"/>
      <c r="KGS13" s="23"/>
      <c r="KGT13" s="23"/>
      <c r="KGU13" s="23"/>
      <c r="KGV13" s="23"/>
      <c r="KGW13" s="23"/>
      <c r="KGX13" s="23"/>
      <c r="KGY13" s="23"/>
      <c r="KGZ13" s="23"/>
      <c r="KHA13" s="23"/>
      <c r="KHB13" s="23"/>
      <c r="KHC13" s="23"/>
      <c r="KHD13" s="23"/>
      <c r="KHE13" s="23"/>
      <c r="KHF13" s="23"/>
      <c r="KHG13" s="23"/>
      <c r="KHH13" s="23"/>
      <c r="KHI13" s="23"/>
      <c r="KHJ13" s="23"/>
      <c r="KHK13" s="23"/>
      <c r="KHL13" s="23"/>
      <c r="KHM13" s="23"/>
      <c r="KHN13" s="23"/>
      <c r="KHO13" s="23"/>
      <c r="KHP13" s="23"/>
      <c r="KHQ13" s="23"/>
      <c r="KHR13" s="23"/>
      <c r="KHS13" s="23"/>
      <c r="KHT13" s="23"/>
      <c r="KHU13" s="23"/>
      <c r="KHV13" s="23"/>
      <c r="KHW13" s="23"/>
      <c r="KHX13" s="23"/>
      <c r="KHY13" s="23"/>
      <c r="KHZ13" s="23"/>
      <c r="KIA13" s="23"/>
      <c r="KIB13" s="23"/>
      <c r="KIC13" s="23"/>
      <c r="KID13" s="23"/>
      <c r="KIE13" s="23"/>
      <c r="KIF13" s="23"/>
      <c r="KIG13" s="23"/>
      <c r="KIH13" s="23"/>
      <c r="KII13" s="23"/>
      <c r="KIJ13" s="23"/>
      <c r="KIK13" s="23"/>
      <c r="KIL13" s="23"/>
      <c r="KIM13" s="23"/>
      <c r="KIN13" s="23"/>
      <c r="KIO13" s="23"/>
      <c r="KIP13" s="23"/>
      <c r="KIQ13" s="23"/>
      <c r="KIR13" s="23"/>
      <c r="KIS13" s="23"/>
      <c r="KIT13" s="23"/>
      <c r="KIU13" s="23"/>
      <c r="KIV13" s="23"/>
      <c r="KIW13" s="23"/>
      <c r="KIX13" s="23"/>
      <c r="KIY13" s="23"/>
      <c r="KIZ13" s="23"/>
      <c r="KJA13" s="23"/>
      <c r="KJB13" s="23"/>
      <c r="KJC13" s="23"/>
      <c r="KJD13" s="23"/>
      <c r="KJE13" s="23"/>
      <c r="KJF13" s="23"/>
      <c r="KJG13" s="23"/>
      <c r="KJH13" s="23"/>
      <c r="KJI13" s="23"/>
      <c r="KJJ13" s="23"/>
      <c r="KJK13" s="23"/>
      <c r="KJL13" s="23"/>
      <c r="KJM13" s="23"/>
      <c r="KJN13" s="23"/>
      <c r="KJO13" s="23"/>
      <c r="KJP13" s="23"/>
      <c r="KJQ13" s="23"/>
      <c r="KJR13" s="23"/>
      <c r="KJS13" s="23"/>
      <c r="KJT13" s="23"/>
      <c r="KJU13" s="23"/>
      <c r="KJV13" s="23"/>
      <c r="KJW13" s="23"/>
      <c r="KJX13" s="23"/>
      <c r="KJY13" s="23"/>
      <c r="KJZ13" s="23"/>
      <c r="KKA13" s="23"/>
      <c r="KKB13" s="23"/>
      <c r="KKC13" s="23"/>
      <c r="KKD13" s="23"/>
      <c r="KKE13" s="23"/>
      <c r="KKF13" s="23"/>
      <c r="KKG13" s="23"/>
      <c r="KKH13" s="23"/>
      <c r="KKI13" s="23"/>
      <c r="KKJ13" s="23"/>
      <c r="KKK13" s="23"/>
      <c r="KKL13" s="23"/>
      <c r="KKM13" s="23"/>
      <c r="KKN13" s="23"/>
      <c r="KKO13" s="23"/>
      <c r="KKP13" s="23"/>
      <c r="KKQ13" s="23"/>
      <c r="KKR13" s="23"/>
      <c r="KKS13" s="23"/>
      <c r="KKT13" s="23"/>
      <c r="KKU13" s="23"/>
      <c r="KKV13" s="23"/>
      <c r="KKW13" s="23"/>
      <c r="KKX13" s="23"/>
      <c r="KKY13" s="23"/>
      <c r="KKZ13" s="23"/>
      <c r="KLA13" s="23"/>
      <c r="KLB13" s="23"/>
      <c r="KLC13" s="23"/>
      <c r="KLD13" s="23"/>
      <c r="KLE13" s="23"/>
      <c r="KLF13" s="23"/>
      <c r="KLG13" s="23"/>
      <c r="KLH13" s="23"/>
      <c r="KLI13" s="23"/>
      <c r="KLJ13" s="23"/>
      <c r="KLK13" s="23"/>
      <c r="KLL13" s="23"/>
      <c r="KLM13" s="23"/>
      <c r="KLN13" s="23"/>
      <c r="KLO13" s="23"/>
      <c r="KLP13" s="23"/>
      <c r="KLQ13" s="23"/>
      <c r="KLR13" s="23"/>
      <c r="KLS13" s="23"/>
      <c r="KLT13" s="23"/>
      <c r="KLU13" s="23"/>
      <c r="KLV13" s="23"/>
      <c r="KLW13" s="23"/>
      <c r="KLX13" s="23"/>
      <c r="KLY13" s="23"/>
      <c r="KLZ13" s="23"/>
      <c r="KMA13" s="23"/>
      <c r="KMB13" s="23"/>
      <c r="KMC13" s="23"/>
      <c r="KMD13" s="23"/>
      <c r="KME13" s="23"/>
      <c r="KMF13" s="23"/>
      <c r="KMG13" s="23"/>
      <c r="KMH13" s="23"/>
      <c r="KMI13" s="23"/>
      <c r="KMJ13" s="23"/>
      <c r="KMK13" s="23"/>
      <c r="KML13" s="23"/>
      <c r="KMM13" s="23"/>
      <c r="KMN13" s="23"/>
      <c r="KMO13" s="23"/>
      <c r="KMP13" s="23"/>
      <c r="KMQ13" s="23"/>
      <c r="KMR13" s="23"/>
      <c r="KMS13" s="23"/>
      <c r="KMT13" s="23"/>
      <c r="KMU13" s="23"/>
      <c r="KMV13" s="23"/>
      <c r="KMW13" s="23"/>
      <c r="KMX13" s="23"/>
      <c r="KMY13" s="23"/>
      <c r="KMZ13" s="23"/>
      <c r="KNA13" s="23"/>
      <c r="KNB13" s="23"/>
      <c r="KNC13" s="23"/>
      <c r="KND13" s="23"/>
      <c r="KNE13" s="23"/>
      <c r="KNF13" s="23"/>
      <c r="KNG13" s="23"/>
      <c r="KNH13" s="23"/>
      <c r="KNI13" s="23"/>
      <c r="KNJ13" s="23"/>
      <c r="KNK13" s="23"/>
      <c r="KNL13" s="23"/>
      <c r="KNM13" s="23"/>
      <c r="KNN13" s="23"/>
      <c r="KNO13" s="23"/>
      <c r="KNP13" s="23"/>
      <c r="KNQ13" s="23"/>
      <c r="KNR13" s="23"/>
      <c r="KNS13" s="23"/>
      <c r="KNT13" s="23"/>
      <c r="KNU13" s="23"/>
      <c r="KNV13" s="23"/>
      <c r="KNW13" s="23"/>
      <c r="KNX13" s="23"/>
      <c r="KNY13" s="23"/>
      <c r="KNZ13" s="23"/>
      <c r="KOA13" s="23"/>
      <c r="KOB13" s="23"/>
      <c r="KOC13" s="23"/>
      <c r="KOD13" s="23"/>
      <c r="KOE13" s="23"/>
      <c r="KOF13" s="23"/>
      <c r="KOG13" s="23"/>
      <c r="KOH13" s="23"/>
      <c r="KOI13" s="23"/>
      <c r="KOJ13" s="23"/>
      <c r="KOK13" s="23"/>
      <c r="KOL13" s="23"/>
      <c r="KOM13" s="23"/>
      <c r="KON13" s="23"/>
      <c r="KOO13" s="23"/>
      <c r="KOP13" s="23"/>
      <c r="KOQ13" s="23"/>
      <c r="KOR13" s="23"/>
      <c r="KOS13" s="23"/>
      <c r="KOT13" s="23"/>
      <c r="KOU13" s="23"/>
      <c r="KOV13" s="23"/>
      <c r="KOW13" s="23"/>
      <c r="KOX13" s="23"/>
      <c r="KOY13" s="23"/>
      <c r="KOZ13" s="23"/>
      <c r="KPA13" s="23"/>
      <c r="KPB13" s="23"/>
      <c r="KPC13" s="23"/>
      <c r="KPD13" s="23"/>
      <c r="KPE13" s="23"/>
      <c r="KPF13" s="23"/>
      <c r="KPG13" s="23"/>
      <c r="KPH13" s="23"/>
      <c r="KPI13" s="23"/>
      <c r="KPJ13" s="23"/>
      <c r="KPK13" s="23"/>
      <c r="KPL13" s="23"/>
      <c r="KPM13" s="23"/>
      <c r="KPN13" s="23"/>
      <c r="KPO13" s="23"/>
      <c r="KPP13" s="23"/>
      <c r="KPQ13" s="23"/>
      <c r="KPR13" s="23"/>
      <c r="KPS13" s="23"/>
      <c r="KPT13" s="23"/>
      <c r="KPU13" s="23"/>
      <c r="KPV13" s="23"/>
      <c r="KPW13" s="23"/>
      <c r="KPX13" s="23"/>
      <c r="KPY13" s="23"/>
      <c r="KPZ13" s="23"/>
      <c r="KQA13" s="23"/>
      <c r="KQB13" s="23"/>
      <c r="KQC13" s="23"/>
      <c r="KQD13" s="23"/>
      <c r="KQE13" s="23"/>
      <c r="KQF13" s="23"/>
      <c r="KQG13" s="23"/>
      <c r="KQH13" s="23"/>
      <c r="KQI13" s="23"/>
      <c r="KQJ13" s="23"/>
      <c r="KQK13" s="23"/>
      <c r="KQL13" s="23"/>
      <c r="KQM13" s="23"/>
      <c r="KQN13" s="23"/>
      <c r="KQO13" s="23"/>
      <c r="KQP13" s="23"/>
      <c r="KQQ13" s="23"/>
      <c r="KQR13" s="23"/>
      <c r="KQS13" s="23"/>
      <c r="KQT13" s="23"/>
      <c r="KQU13" s="23"/>
      <c r="KQV13" s="23"/>
      <c r="KQW13" s="23"/>
      <c r="KQX13" s="23"/>
      <c r="KQY13" s="23"/>
      <c r="KQZ13" s="23"/>
      <c r="KRA13" s="23"/>
      <c r="KRB13" s="23"/>
      <c r="KRC13" s="23"/>
      <c r="KRD13" s="23"/>
      <c r="KRE13" s="23"/>
      <c r="KRF13" s="23"/>
      <c r="KRG13" s="23"/>
      <c r="KRH13" s="23"/>
      <c r="KRI13" s="23"/>
      <c r="KRJ13" s="23"/>
      <c r="KRK13" s="23"/>
      <c r="KRL13" s="23"/>
      <c r="KRM13" s="23"/>
      <c r="KRN13" s="23"/>
      <c r="KRO13" s="23"/>
      <c r="KRP13" s="23"/>
      <c r="KRQ13" s="23"/>
      <c r="KRR13" s="23"/>
      <c r="KRS13" s="23"/>
      <c r="KRT13" s="23"/>
      <c r="KRU13" s="23"/>
      <c r="KRV13" s="23"/>
      <c r="KRW13" s="23"/>
      <c r="KRX13" s="23"/>
      <c r="KRY13" s="23"/>
      <c r="KRZ13" s="23"/>
      <c r="KSA13" s="23"/>
      <c r="KSB13" s="23"/>
      <c r="KSC13" s="23"/>
      <c r="KSD13" s="23"/>
      <c r="KSE13" s="23"/>
      <c r="KSF13" s="23"/>
      <c r="KSG13" s="23"/>
      <c r="KSH13" s="23"/>
      <c r="KSI13" s="23"/>
      <c r="KSJ13" s="23"/>
      <c r="KSK13" s="23"/>
      <c r="KSL13" s="23"/>
      <c r="KSM13" s="23"/>
      <c r="KSN13" s="23"/>
      <c r="KSO13" s="23"/>
      <c r="KSP13" s="23"/>
      <c r="KSQ13" s="23"/>
      <c r="KSR13" s="23"/>
      <c r="KSS13" s="23"/>
      <c r="KST13" s="23"/>
      <c r="KSU13" s="23"/>
      <c r="KSV13" s="23"/>
      <c r="KSW13" s="23"/>
      <c r="KSX13" s="23"/>
      <c r="KSY13" s="23"/>
      <c r="KSZ13" s="23"/>
      <c r="KTA13" s="23"/>
      <c r="KTB13" s="23"/>
      <c r="KTC13" s="23"/>
      <c r="KTD13" s="23"/>
      <c r="KTE13" s="23"/>
      <c r="KTF13" s="23"/>
      <c r="KTG13" s="23"/>
      <c r="KTH13" s="23"/>
      <c r="KTI13" s="23"/>
      <c r="KTJ13" s="23"/>
      <c r="KTK13" s="23"/>
      <c r="KTL13" s="23"/>
      <c r="KTM13" s="23"/>
      <c r="KTN13" s="23"/>
      <c r="KTO13" s="23"/>
      <c r="KTP13" s="23"/>
      <c r="KTQ13" s="23"/>
      <c r="KTR13" s="23"/>
      <c r="KTS13" s="23"/>
      <c r="KTT13" s="23"/>
      <c r="KTU13" s="23"/>
      <c r="KTV13" s="23"/>
      <c r="KTW13" s="23"/>
      <c r="KTX13" s="23"/>
      <c r="KTY13" s="23"/>
      <c r="KTZ13" s="23"/>
      <c r="KUA13" s="23"/>
      <c r="KUB13" s="23"/>
      <c r="KUC13" s="23"/>
      <c r="KUD13" s="23"/>
      <c r="KUE13" s="23"/>
      <c r="KUF13" s="23"/>
      <c r="KUG13" s="23"/>
      <c r="KUH13" s="23"/>
      <c r="KUI13" s="23"/>
      <c r="KUJ13" s="23"/>
      <c r="KUK13" s="23"/>
      <c r="KUL13" s="23"/>
      <c r="KUM13" s="23"/>
      <c r="KUN13" s="23"/>
      <c r="KUO13" s="23"/>
      <c r="KUP13" s="23"/>
      <c r="KUQ13" s="23"/>
      <c r="KUR13" s="23"/>
      <c r="KUS13" s="23"/>
      <c r="KUT13" s="23"/>
      <c r="KUU13" s="23"/>
      <c r="KUV13" s="23"/>
      <c r="KUW13" s="23"/>
      <c r="KUX13" s="23"/>
      <c r="KUY13" s="23"/>
      <c r="KUZ13" s="23"/>
      <c r="KVA13" s="23"/>
      <c r="KVB13" s="23"/>
      <c r="KVC13" s="23"/>
      <c r="KVD13" s="23"/>
      <c r="KVE13" s="23"/>
      <c r="KVF13" s="23"/>
      <c r="KVG13" s="23"/>
      <c r="KVH13" s="23"/>
      <c r="KVI13" s="23"/>
      <c r="KVJ13" s="23"/>
      <c r="KVK13" s="23"/>
      <c r="KVL13" s="23"/>
      <c r="KVM13" s="23"/>
      <c r="KVN13" s="23"/>
      <c r="KVO13" s="23"/>
      <c r="KVP13" s="23"/>
      <c r="KVQ13" s="23"/>
      <c r="KVR13" s="23"/>
      <c r="KVS13" s="23"/>
      <c r="KVT13" s="23"/>
      <c r="KVU13" s="23"/>
      <c r="KVV13" s="23"/>
      <c r="KVW13" s="23"/>
      <c r="KVX13" s="23"/>
      <c r="KVY13" s="23"/>
      <c r="KVZ13" s="23"/>
      <c r="KWA13" s="23"/>
      <c r="KWB13" s="23"/>
      <c r="KWC13" s="23"/>
      <c r="KWD13" s="23"/>
      <c r="KWE13" s="23"/>
      <c r="KWF13" s="23"/>
      <c r="KWG13" s="23"/>
      <c r="KWH13" s="23"/>
      <c r="KWI13" s="23"/>
      <c r="KWJ13" s="23"/>
      <c r="KWK13" s="23"/>
      <c r="KWL13" s="23"/>
      <c r="KWM13" s="23"/>
      <c r="KWN13" s="23"/>
      <c r="KWO13" s="23"/>
      <c r="KWP13" s="23"/>
      <c r="KWQ13" s="23"/>
      <c r="KWR13" s="23"/>
      <c r="KWS13" s="23"/>
      <c r="KWT13" s="23"/>
      <c r="KWU13" s="23"/>
      <c r="KWV13" s="23"/>
      <c r="KWW13" s="23"/>
      <c r="KWX13" s="23"/>
      <c r="KWY13" s="23"/>
      <c r="KWZ13" s="23"/>
      <c r="KXA13" s="23"/>
      <c r="KXB13" s="23"/>
      <c r="KXC13" s="23"/>
      <c r="KXD13" s="23"/>
      <c r="KXE13" s="23"/>
      <c r="KXF13" s="23"/>
      <c r="KXG13" s="23"/>
      <c r="KXH13" s="23"/>
      <c r="KXI13" s="23"/>
      <c r="KXJ13" s="23"/>
      <c r="KXK13" s="23"/>
      <c r="KXL13" s="23"/>
      <c r="KXM13" s="23"/>
      <c r="KXN13" s="23"/>
      <c r="KXO13" s="23"/>
      <c r="KXP13" s="23"/>
      <c r="KXQ13" s="23"/>
      <c r="KXR13" s="23"/>
      <c r="KXS13" s="23"/>
      <c r="KXT13" s="23"/>
      <c r="KXU13" s="23"/>
      <c r="KXV13" s="23"/>
      <c r="KXW13" s="23"/>
      <c r="KXX13" s="23"/>
      <c r="KXY13" s="23"/>
      <c r="KXZ13" s="23"/>
      <c r="KYA13" s="23"/>
      <c r="KYB13" s="23"/>
      <c r="KYC13" s="23"/>
      <c r="KYD13" s="23"/>
      <c r="KYE13" s="23"/>
      <c r="KYF13" s="23"/>
      <c r="KYG13" s="23"/>
      <c r="KYH13" s="23"/>
      <c r="KYI13" s="23"/>
      <c r="KYJ13" s="23"/>
      <c r="KYK13" s="23"/>
      <c r="KYL13" s="23"/>
      <c r="KYM13" s="23"/>
      <c r="KYN13" s="23"/>
      <c r="KYO13" s="23"/>
      <c r="KYP13" s="23"/>
      <c r="KYQ13" s="23"/>
      <c r="KYR13" s="23"/>
      <c r="KYS13" s="23"/>
      <c r="KYT13" s="23"/>
      <c r="KYU13" s="23"/>
      <c r="KYV13" s="23"/>
      <c r="KYW13" s="23"/>
      <c r="KYX13" s="23"/>
      <c r="KYY13" s="23"/>
      <c r="KYZ13" s="23"/>
      <c r="KZA13" s="23"/>
      <c r="KZB13" s="23"/>
      <c r="KZC13" s="23"/>
      <c r="KZD13" s="23"/>
      <c r="KZE13" s="23"/>
      <c r="KZF13" s="23"/>
      <c r="KZG13" s="23"/>
      <c r="KZH13" s="23"/>
      <c r="KZI13" s="23"/>
      <c r="KZJ13" s="23"/>
      <c r="KZK13" s="23"/>
      <c r="KZL13" s="23"/>
      <c r="KZM13" s="23"/>
      <c r="KZN13" s="23"/>
      <c r="KZO13" s="23"/>
      <c r="KZP13" s="23"/>
      <c r="KZQ13" s="23"/>
      <c r="KZR13" s="23"/>
      <c r="KZS13" s="23"/>
      <c r="KZT13" s="23"/>
      <c r="KZU13" s="23"/>
      <c r="KZV13" s="23"/>
      <c r="KZW13" s="23"/>
      <c r="KZX13" s="23"/>
      <c r="KZY13" s="23"/>
      <c r="KZZ13" s="23"/>
      <c r="LAA13" s="23"/>
      <c r="LAB13" s="23"/>
      <c r="LAC13" s="23"/>
      <c r="LAD13" s="23"/>
      <c r="LAE13" s="23"/>
      <c r="LAF13" s="23"/>
      <c r="LAG13" s="23"/>
      <c r="LAH13" s="23"/>
      <c r="LAI13" s="23"/>
      <c r="LAJ13" s="23"/>
      <c r="LAK13" s="23"/>
      <c r="LAL13" s="23"/>
      <c r="LAM13" s="23"/>
      <c r="LAN13" s="23"/>
      <c r="LAO13" s="23"/>
      <c r="LAP13" s="23"/>
      <c r="LAQ13" s="23"/>
      <c r="LAR13" s="23"/>
      <c r="LAS13" s="23"/>
      <c r="LAT13" s="23"/>
      <c r="LAU13" s="23"/>
      <c r="LAV13" s="23"/>
      <c r="LAW13" s="23"/>
      <c r="LAX13" s="23"/>
      <c r="LAY13" s="23"/>
      <c r="LAZ13" s="23"/>
      <c r="LBA13" s="23"/>
      <c r="LBB13" s="23"/>
      <c r="LBC13" s="23"/>
      <c r="LBD13" s="23"/>
      <c r="LBE13" s="23"/>
      <c r="LBF13" s="23"/>
      <c r="LBG13" s="23"/>
      <c r="LBH13" s="23"/>
      <c r="LBI13" s="23"/>
      <c r="LBJ13" s="23"/>
      <c r="LBK13" s="23"/>
      <c r="LBL13" s="23"/>
      <c r="LBM13" s="23"/>
      <c r="LBN13" s="23"/>
      <c r="LBO13" s="23"/>
      <c r="LBP13" s="23"/>
      <c r="LBQ13" s="23"/>
      <c r="LBR13" s="23"/>
      <c r="LBS13" s="23"/>
      <c r="LBT13" s="23"/>
      <c r="LBU13" s="23"/>
      <c r="LBV13" s="23"/>
      <c r="LBW13" s="23"/>
      <c r="LBX13" s="23"/>
      <c r="LBY13" s="23"/>
      <c r="LBZ13" s="23"/>
      <c r="LCA13" s="23"/>
      <c r="LCB13" s="23"/>
      <c r="LCC13" s="23"/>
      <c r="LCD13" s="23"/>
      <c r="LCE13" s="23"/>
      <c r="LCF13" s="23"/>
      <c r="LCG13" s="23"/>
      <c r="LCH13" s="23"/>
      <c r="LCI13" s="23"/>
      <c r="LCJ13" s="23"/>
      <c r="LCK13" s="23"/>
      <c r="LCL13" s="23"/>
      <c r="LCM13" s="23"/>
      <c r="LCN13" s="23"/>
      <c r="LCO13" s="23"/>
      <c r="LCP13" s="23"/>
      <c r="LCQ13" s="23"/>
      <c r="LCR13" s="23"/>
      <c r="LCS13" s="23"/>
      <c r="LCT13" s="23"/>
      <c r="LCU13" s="23"/>
      <c r="LCV13" s="23"/>
      <c r="LCW13" s="23"/>
      <c r="LCX13" s="23"/>
      <c r="LCY13" s="23"/>
      <c r="LCZ13" s="23"/>
      <c r="LDA13" s="23"/>
      <c r="LDB13" s="23"/>
      <c r="LDC13" s="23"/>
      <c r="LDD13" s="23"/>
      <c r="LDE13" s="23"/>
      <c r="LDF13" s="23"/>
      <c r="LDG13" s="23"/>
      <c r="LDH13" s="23"/>
      <c r="LDI13" s="23"/>
      <c r="LDJ13" s="23"/>
      <c r="LDK13" s="23"/>
      <c r="LDL13" s="23"/>
      <c r="LDM13" s="23"/>
      <c r="LDN13" s="23"/>
      <c r="LDO13" s="23"/>
      <c r="LDP13" s="23"/>
      <c r="LDQ13" s="23"/>
      <c r="LDR13" s="23"/>
      <c r="LDS13" s="23"/>
      <c r="LDT13" s="23"/>
      <c r="LDU13" s="23"/>
      <c r="LDV13" s="23"/>
      <c r="LDW13" s="23"/>
      <c r="LDX13" s="23"/>
      <c r="LDY13" s="23"/>
      <c r="LDZ13" s="23"/>
      <c r="LEA13" s="23"/>
      <c r="LEB13" s="23"/>
      <c r="LEC13" s="23"/>
      <c r="LED13" s="23"/>
      <c r="LEE13" s="23"/>
      <c r="LEF13" s="23"/>
      <c r="LEG13" s="23"/>
      <c r="LEH13" s="23"/>
      <c r="LEI13" s="23"/>
      <c r="LEJ13" s="23"/>
      <c r="LEK13" s="23"/>
      <c r="LEL13" s="23"/>
      <c r="LEM13" s="23"/>
      <c r="LEN13" s="23"/>
      <c r="LEO13" s="23"/>
      <c r="LEP13" s="23"/>
      <c r="LEQ13" s="23"/>
      <c r="LER13" s="23"/>
      <c r="LES13" s="23"/>
      <c r="LET13" s="23"/>
      <c r="LEU13" s="23"/>
      <c r="LEV13" s="23"/>
      <c r="LEW13" s="23"/>
      <c r="LEX13" s="23"/>
      <c r="LEY13" s="23"/>
      <c r="LEZ13" s="23"/>
      <c r="LFA13" s="23"/>
      <c r="LFB13" s="23"/>
      <c r="LFC13" s="23"/>
      <c r="LFD13" s="23"/>
      <c r="LFE13" s="23"/>
      <c r="LFF13" s="23"/>
      <c r="LFG13" s="23"/>
      <c r="LFH13" s="23"/>
      <c r="LFI13" s="23"/>
      <c r="LFJ13" s="23"/>
      <c r="LFK13" s="23"/>
      <c r="LFL13" s="23"/>
      <c r="LFM13" s="23"/>
      <c r="LFN13" s="23"/>
      <c r="LFO13" s="23"/>
      <c r="LFP13" s="23"/>
      <c r="LFQ13" s="23"/>
      <c r="LFR13" s="23"/>
      <c r="LFS13" s="23"/>
      <c r="LFT13" s="23"/>
      <c r="LFU13" s="23"/>
      <c r="LFV13" s="23"/>
      <c r="LFW13" s="23"/>
      <c r="LFX13" s="23"/>
      <c r="LFY13" s="23"/>
      <c r="LFZ13" s="23"/>
      <c r="LGA13" s="23"/>
      <c r="LGB13" s="23"/>
      <c r="LGC13" s="23"/>
      <c r="LGD13" s="23"/>
      <c r="LGE13" s="23"/>
      <c r="LGF13" s="23"/>
      <c r="LGG13" s="23"/>
      <c r="LGH13" s="23"/>
      <c r="LGI13" s="23"/>
      <c r="LGJ13" s="23"/>
      <c r="LGK13" s="23"/>
      <c r="LGL13" s="23"/>
      <c r="LGM13" s="23"/>
      <c r="LGN13" s="23"/>
      <c r="LGO13" s="23"/>
      <c r="LGP13" s="23"/>
      <c r="LGQ13" s="23"/>
      <c r="LGR13" s="23"/>
      <c r="LGS13" s="23"/>
      <c r="LGT13" s="23"/>
      <c r="LGU13" s="23"/>
      <c r="LGV13" s="23"/>
      <c r="LGW13" s="23"/>
      <c r="LGX13" s="23"/>
      <c r="LGY13" s="23"/>
      <c r="LGZ13" s="23"/>
      <c r="LHA13" s="23"/>
      <c r="LHB13" s="23"/>
      <c r="LHC13" s="23"/>
      <c r="LHD13" s="23"/>
      <c r="LHE13" s="23"/>
      <c r="LHF13" s="23"/>
      <c r="LHG13" s="23"/>
      <c r="LHH13" s="23"/>
      <c r="LHI13" s="23"/>
      <c r="LHJ13" s="23"/>
      <c r="LHK13" s="23"/>
      <c r="LHL13" s="23"/>
      <c r="LHM13" s="23"/>
      <c r="LHN13" s="23"/>
      <c r="LHO13" s="23"/>
      <c r="LHP13" s="23"/>
      <c r="LHQ13" s="23"/>
      <c r="LHR13" s="23"/>
      <c r="LHS13" s="23"/>
      <c r="LHT13" s="23"/>
      <c r="LHU13" s="23"/>
      <c r="LHV13" s="23"/>
      <c r="LHW13" s="23"/>
      <c r="LHX13" s="23"/>
      <c r="LHY13" s="23"/>
      <c r="LHZ13" s="23"/>
      <c r="LIA13" s="23"/>
      <c r="LIB13" s="23"/>
      <c r="LIC13" s="23"/>
      <c r="LID13" s="23"/>
      <c r="LIE13" s="23"/>
      <c r="LIF13" s="23"/>
      <c r="LIG13" s="23"/>
      <c r="LIH13" s="23"/>
      <c r="LII13" s="23"/>
      <c r="LIJ13" s="23"/>
      <c r="LIK13" s="23"/>
      <c r="LIL13" s="23"/>
      <c r="LIM13" s="23"/>
      <c r="LIN13" s="23"/>
      <c r="LIO13" s="23"/>
      <c r="LIP13" s="23"/>
      <c r="LIQ13" s="23"/>
      <c r="LIR13" s="23"/>
      <c r="LIS13" s="23"/>
      <c r="LIT13" s="23"/>
      <c r="LIU13" s="23"/>
      <c r="LIV13" s="23"/>
      <c r="LIW13" s="23"/>
      <c r="LIX13" s="23"/>
      <c r="LIY13" s="23"/>
      <c r="LIZ13" s="23"/>
      <c r="LJA13" s="23"/>
      <c r="LJB13" s="23"/>
      <c r="LJC13" s="23"/>
      <c r="LJD13" s="23"/>
      <c r="LJE13" s="23"/>
      <c r="LJF13" s="23"/>
      <c r="LJG13" s="23"/>
      <c r="LJH13" s="23"/>
      <c r="LJI13" s="23"/>
      <c r="LJJ13" s="23"/>
      <c r="LJK13" s="23"/>
      <c r="LJL13" s="23"/>
      <c r="LJM13" s="23"/>
      <c r="LJN13" s="23"/>
      <c r="LJO13" s="23"/>
      <c r="LJP13" s="23"/>
      <c r="LJQ13" s="23"/>
      <c r="LJR13" s="23"/>
      <c r="LJS13" s="23"/>
      <c r="LJT13" s="23"/>
      <c r="LJU13" s="23"/>
      <c r="LJV13" s="23"/>
      <c r="LJW13" s="23"/>
      <c r="LJX13" s="23"/>
      <c r="LJY13" s="23"/>
      <c r="LJZ13" s="23"/>
      <c r="LKA13" s="23"/>
      <c r="LKB13" s="23"/>
      <c r="LKC13" s="23"/>
      <c r="LKD13" s="23"/>
      <c r="LKE13" s="23"/>
      <c r="LKF13" s="23"/>
      <c r="LKG13" s="23"/>
      <c r="LKH13" s="23"/>
      <c r="LKI13" s="23"/>
      <c r="LKJ13" s="23"/>
      <c r="LKK13" s="23"/>
      <c r="LKL13" s="23"/>
      <c r="LKM13" s="23"/>
      <c r="LKN13" s="23"/>
      <c r="LKO13" s="23"/>
      <c r="LKP13" s="23"/>
      <c r="LKQ13" s="23"/>
      <c r="LKR13" s="23"/>
      <c r="LKS13" s="23"/>
      <c r="LKT13" s="23"/>
      <c r="LKU13" s="23"/>
      <c r="LKV13" s="23"/>
      <c r="LKW13" s="23"/>
      <c r="LKX13" s="23"/>
      <c r="LKY13" s="23"/>
      <c r="LKZ13" s="23"/>
      <c r="LLA13" s="23"/>
      <c r="LLB13" s="23"/>
      <c r="LLC13" s="23"/>
      <c r="LLD13" s="23"/>
      <c r="LLE13" s="23"/>
      <c r="LLF13" s="23"/>
      <c r="LLG13" s="23"/>
      <c r="LLH13" s="23"/>
      <c r="LLI13" s="23"/>
      <c r="LLJ13" s="23"/>
      <c r="LLK13" s="23"/>
      <c r="LLL13" s="23"/>
      <c r="LLM13" s="23"/>
      <c r="LLN13" s="23"/>
      <c r="LLO13" s="23"/>
      <c r="LLP13" s="23"/>
      <c r="LLQ13" s="23"/>
      <c r="LLR13" s="23"/>
      <c r="LLS13" s="23"/>
      <c r="LLT13" s="23"/>
      <c r="LLU13" s="23"/>
      <c r="LLV13" s="23"/>
      <c r="LLW13" s="23"/>
      <c r="LLX13" s="23"/>
      <c r="LLY13" s="23"/>
      <c r="LLZ13" s="23"/>
      <c r="LMA13" s="23"/>
      <c r="LMB13" s="23"/>
      <c r="LMC13" s="23"/>
      <c r="LMD13" s="23"/>
      <c r="LME13" s="23"/>
      <c r="LMF13" s="23"/>
      <c r="LMG13" s="23"/>
      <c r="LMH13" s="23"/>
      <c r="LMI13" s="23"/>
      <c r="LMJ13" s="23"/>
      <c r="LMK13" s="23"/>
      <c r="LML13" s="23"/>
      <c r="LMM13" s="23"/>
      <c r="LMN13" s="23"/>
      <c r="LMO13" s="23"/>
      <c r="LMP13" s="23"/>
      <c r="LMQ13" s="23"/>
      <c r="LMR13" s="23"/>
      <c r="LMS13" s="23"/>
      <c r="LMT13" s="23"/>
      <c r="LMU13" s="23"/>
      <c r="LMV13" s="23"/>
      <c r="LMW13" s="23"/>
      <c r="LMX13" s="23"/>
      <c r="LMY13" s="23"/>
      <c r="LMZ13" s="23"/>
      <c r="LNA13" s="23"/>
      <c r="LNB13" s="23"/>
      <c r="LNC13" s="23"/>
      <c r="LND13" s="23"/>
      <c r="LNE13" s="23"/>
      <c r="LNF13" s="23"/>
      <c r="LNG13" s="23"/>
      <c r="LNH13" s="23"/>
      <c r="LNI13" s="23"/>
      <c r="LNJ13" s="23"/>
      <c r="LNK13" s="23"/>
      <c r="LNL13" s="23"/>
      <c r="LNM13" s="23"/>
      <c r="LNN13" s="23"/>
      <c r="LNO13" s="23"/>
      <c r="LNP13" s="23"/>
      <c r="LNQ13" s="23"/>
      <c r="LNR13" s="23"/>
      <c r="LNS13" s="23"/>
      <c r="LNT13" s="23"/>
      <c r="LNU13" s="23"/>
      <c r="LNV13" s="23"/>
      <c r="LNW13" s="23"/>
      <c r="LNX13" s="23"/>
      <c r="LNY13" s="23"/>
      <c r="LNZ13" s="23"/>
      <c r="LOA13" s="23"/>
      <c r="LOB13" s="23"/>
      <c r="LOC13" s="23"/>
      <c r="LOD13" s="23"/>
      <c r="LOE13" s="23"/>
      <c r="LOF13" s="23"/>
      <c r="LOG13" s="23"/>
      <c r="LOH13" s="23"/>
      <c r="LOI13" s="23"/>
      <c r="LOJ13" s="23"/>
      <c r="LOK13" s="23"/>
      <c r="LOL13" s="23"/>
      <c r="LOM13" s="23"/>
      <c r="LON13" s="23"/>
      <c r="LOO13" s="23"/>
      <c r="LOP13" s="23"/>
      <c r="LOQ13" s="23"/>
      <c r="LOR13" s="23"/>
      <c r="LOS13" s="23"/>
      <c r="LOT13" s="23"/>
      <c r="LOU13" s="23"/>
      <c r="LOV13" s="23"/>
      <c r="LOW13" s="23"/>
      <c r="LOX13" s="23"/>
      <c r="LOY13" s="23"/>
      <c r="LOZ13" s="23"/>
      <c r="LPA13" s="23"/>
      <c r="LPB13" s="23"/>
      <c r="LPC13" s="23"/>
      <c r="LPD13" s="23"/>
      <c r="LPE13" s="23"/>
      <c r="LPF13" s="23"/>
      <c r="LPG13" s="23"/>
      <c r="LPH13" s="23"/>
      <c r="LPI13" s="23"/>
      <c r="LPJ13" s="23"/>
      <c r="LPK13" s="23"/>
      <c r="LPL13" s="23"/>
      <c r="LPM13" s="23"/>
      <c r="LPN13" s="23"/>
      <c r="LPO13" s="23"/>
      <c r="LPP13" s="23"/>
      <c r="LPQ13" s="23"/>
      <c r="LPR13" s="23"/>
      <c r="LPS13" s="23"/>
      <c r="LPT13" s="23"/>
      <c r="LPU13" s="23"/>
      <c r="LPV13" s="23"/>
      <c r="LPW13" s="23"/>
      <c r="LPX13" s="23"/>
      <c r="LPY13" s="23"/>
      <c r="LPZ13" s="23"/>
      <c r="LQA13" s="23"/>
      <c r="LQB13" s="23"/>
      <c r="LQC13" s="23"/>
      <c r="LQD13" s="23"/>
      <c r="LQE13" s="23"/>
      <c r="LQF13" s="23"/>
      <c r="LQG13" s="23"/>
      <c r="LQH13" s="23"/>
      <c r="LQI13" s="23"/>
      <c r="LQJ13" s="23"/>
      <c r="LQK13" s="23"/>
      <c r="LQL13" s="23"/>
      <c r="LQM13" s="23"/>
      <c r="LQN13" s="23"/>
      <c r="LQO13" s="23"/>
      <c r="LQP13" s="23"/>
      <c r="LQQ13" s="23"/>
      <c r="LQR13" s="23"/>
      <c r="LQS13" s="23"/>
      <c r="LQT13" s="23"/>
      <c r="LQU13" s="23"/>
      <c r="LQV13" s="23"/>
      <c r="LQW13" s="23"/>
      <c r="LQX13" s="23"/>
      <c r="LQY13" s="23"/>
      <c r="LQZ13" s="23"/>
      <c r="LRA13" s="23"/>
      <c r="LRB13" s="23"/>
      <c r="LRC13" s="23"/>
      <c r="LRD13" s="23"/>
      <c r="LRE13" s="23"/>
      <c r="LRF13" s="23"/>
      <c r="LRG13" s="23"/>
      <c r="LRH13" s="23"/>
      <c r="LRI13" s="23"/>
      <c r="LRJ13" s="23"/>
      <c r="LRK13" s="23"/>
      <c r="LRL13" s="23"/>
      <c r="LRM13" s="23"/>
      <c r="LRN13" s="23"/>
      <c r="LRO13" s="23"/>
      <c r="LRP13" s="23"/>
      <c r="LRQ13" s="23"/>
      <c r="LRR13" s="23"/>
      <c r="LRS13" s="23"/>
      <c r="LRT13" s="23"/>
      <c r="LRU13" s="23"/>
      <c r="LRV13" s="23"/>
      <c r="LRW13" s="23"/>
      <c r="LRX13" s="23"/>
      <c r="LRY13" s="23"/>
      <c r="LRZ13" s="23"/>
      <c r="LSA13" s="23"/>
      <c r="LSB13" s="23"/>
      <c r="LSC13" s="23"/>
      <c r="LSD13" s="23"/>
      <c r="LSE13" s="23"/>
      <c r="LSF13" s="23"/>
      <c r="LSG13" s="23"/>
      <c r="LSH13" s="23"/>
      <c r="LSI13" s="23"/>
      <c r="LSJ13" s="23"/>
      <c r="LSK13" s="23"/>
      <c r="LSL13" s="23"/>
      <c r="LSM13" s="23"/>
      <c r="LSN13" s="23"/>
      <c r="LSO13" s="23"/>
      <c r="LSP13" s="23"/>
      <c r="LSQ13" s="23"/>
      <c r="LSR13" s="23"/>
      <c r="LSS13" s="23"/>
      <c r="LST13" s="23"/>
      <c r="LSU13" s="23"/>
      <c r="LSV13" s="23"/>
      <c r="LSW13" s="23"/>
      <c r="LSX13" s="23"/>
      <c r="LSY13" s="23"/>
      <c r="LSZ13" s="23"/>
      <c r="LTA13" s="23"/>
      <c r="LTB13" s="23"/>
      <c r="LTC13" s="23"/>
      <c r="LTD13" s="23"/>
      <c r="LTE13" s="23"/>
      <c r="LTF13" s="23"/>
      <c r="LTG13" s="23"/>
      <c r="LTH13" s="23"/>
      <c r="LTI13" s="23"/>
      <c r="LTJ13" s="23"/>
      <c r="LTK13" s="23"/>
      <c r="LTL13" s="23"/>
      <c r="LTM13" s="23"/>
      <c r="LTN13" s="23"/>
      <c r="LTO13" s="23"/>
      <c r="LTP13" s="23"/>
      <c r="LTQ13" s="23"/>
      <c r="LTR13" s="23"/>
      <c r="LTS13" s="23"/>
      <c r="LTT13" s="23"/>
      <c r="LTU13" s="23"/>
      <c r="LTV13" s="23"/>
      <c r="LTW13" s="23"/>
      <c r="LTX13" s="23"/>
      <c r="LTY13" s="23"/>
      <c r="LTZ13" s="23"/>
      <c r="LUA13" s="23"/>
      <c r="LUB13" s="23"/>
      <c r="LUC13" s="23"/>
      <c r="LUD13" s="23"/>
      <c r="LUE13" s="23"/>
      <c r="LUF13" s="23"/>
      <c r="LUG13" s="23"/>
      <c r="LUH13" s="23"/>
      <c r="LUI13" s="23"/>
      <c r="LUJ13" s="23"/>
      <c r="LUK13" s="23"/>
      <c r="LUL13" s="23"/>
      <c r="LUM13" s="23"/>
      <c r="LUN13" s="23"/>
      <c r="LUO13" s="23"/>
      <c r="LUP13" s="23"/>
      <c r="LUQ13" s="23"/>
      <c r="LUR13" s="23"/>
      <c r="LUS13" s="23"/>
      <c r="LUT13" s="23"/>
      <c r="LUU13" s="23"/>
      <c r="LUV13" s="23"/>
      <c r="LUW13" s="23"/>
      <c r="LUX13" s="23"/>
      <c r="LUY13" s="23"/>
      <c r="LUZ13" s="23"/>
      <c r="LVA13" s="23"/>
      <c r="LVB13" s="23"/>
      <c r="LVC13" s="23"/>
      <c r="LVD13" s="23"/>
      <c r="LVE13" s="23"/>
      <c r="LVF13" s="23"/>
      <c r="LVG13" s="23"/>
      <c r="LVH13" s="23"/>
      <c r="LVI13" s="23"/>
      <c r="LVJ13" s="23"/>
      <c r="LVK13" s="23"/>
      <c r="LVL13" s="23"/>
      <c r="LVM13" s="23"/>
      <c r="LVN13" s="23"/>
      <c r="LVO13" s="23"/>
      <c r="LVP13" s="23"/>
      <c r="LVQ13" s="23"/>
      <c r="LVR13" s="23"/>
      <c r="LVS13" s="23"/>
      <c r="LVT13" s="23"/>
      <c r="LVU13" s="23"/>
      <c r="LVV13" s="23"/>
      <c r="LVW13" s="23"/>
      <c r="LVX13" s="23"/>
      <c r="LVY13" s="23"/>
      <c r="LVZ13" s="23"/>
      <c r="LWA13" s="23"/>
      <c r="LWB13" s="23"/>
      <c r="LWC13" s="23"/>
      <c r="LWD13" s="23"/>
      <c r="LWE13" s="23"/>
      <c r="LWF13" s="23"/>
      <c r="LWG13" s="23"/>
      <c r="LWH13" s="23"/>
      <c r="LWI13" s="23"/>
      <c r="LWJ13" s="23"/>
      <c r="LWK13" s="23"/>
      <c r="LWL13" s="23"/>
      <c r="LWM13" s="23"/>
      <c r="LWN13" s="23"/>
      <c r="LWO13" s="23"/>
      <c r="LWP13" s="23"/>
      <c r="LWQ13" s="23"/>
      <c r="LWR13" s="23"/>
      <c r="LWS13" s="23"/>
      <c r="LWT13" s="23"/>
      <c r="LWU13" s="23"/>
      <c r="LWV13" s="23"/>
      <c r="LWW13" s="23"/>
      <c r="LWX13" s="23"/>
      <c r="LWY13" s="23"/>
      <c r="LWZ13" s="23"/>
      <c r="LXA13" s="23"/>
      <c r="LXB13" s="23"/>
      <c r="LXC13" s="23"/>
      <c r="LXD13" s="23"/>
      <c r="LXE13" s="23"/>
      <c r="LXF13" s="23"/>
      <c r="LXG13" s="23"/>
      <c r="LXH13" s="23"/>
      <c r="LXI13" s="23"/>
      <c r="LXJ13" s="23"/>
      <c r="LXK13" s="23"/>
      <c r="LXL13" s="23"/>
      <c r="LXM13" s="23"/>
      <c r="LXN13" s="23"/>
      <c r="LXO13" s="23"/>
      <c r="LXP13" s="23"/>
      <c r="LXQ13" s="23"/>
      <c r="LXR13" s="23"/>
      <c r="LXS13" s="23"/>
      <c r="LXT13" s="23"/>
      <c r="LXU13" s="23"/>
      <c r="LXV13" s="23"/>
      <c r="LXW13" s="23"/>
      <c r="LXX13" s="23"/>
      <c r="LXY13" s="23"/>
      <c r="LXZ13" s="23"/>
      <c r="LYA13" s="23"/>
      <c r="LYB13" s="23"/>
      <c r="LYC13" s="23"/>
      <c r="LYD13" s="23"/>
      <c r="LYE13" s="23"/>
      <c r="LYF13" s="23"/>
      <c r="LYG13" s="23"/>
      <c r="LYH13" s="23"/>
      <c r="LYI13" s="23"/>
      <c r="LYJ13" s="23"/>
      <c r="LYK13" s="23"/>
      <c r="LYL13" s="23"/>
      <c r="LYM13" s="23"/>
      <c r="LYN13" s="23"/>
      <c r="LYO13" s="23"/>
      <c r="LYP13" s="23"/>
      <c r="LYQ13" s="23"/>
      <c r="LYR13" s="23"/>
      <c r="LYS13" s="23"/>
      <c r="LYT13" s="23"/>
      <c r="LYU13" s="23"/>
      <c r="LYV13" s="23"/>
      <c r="LYW13" s="23"/>
      <c r="LYX13" s="23"/>
      <c r="LYY13" s="23"/>
      <c r="LYZ13" s="23"/>
      <c r="LZA13" s="23"/>
      <c r="LZB13" s="23"/>
      <c r="LZC13" s="23"/>
      <c r="LZD13" s="23"/>
      <c r="LZE13" s="23"/>
      <c r="LZF13" s="23"/>
      <c r="LZG13" s="23"/>
      <c r="LZH13" s="23"/>
      <c r="LZI13" s="23"/>
      <c r="LZJ13" s="23"/>
      <c r="LZK13" s="23"/>
      <c r="LZL13" s="23"/>
      <c r="LZM13" s="23"/>
      <c r="LZN13" s="23"/>
      <c r="LZO13" s="23"/>
      <c r="LZP13" s="23"/>
      <c r="LZQ13" s="23"/>
      <c r="LZR13" s="23"/>
      <c r="LZS13" s="23"/>
      <c r="LZT13" s="23"/>
      <c r="LZU13" s="23"/>
      <c r="LZV13" s="23"/>
      <c r="LZW13" s="23"/>
      <c r="LZX13" s="23"/>
      <c r="LZY13" s="23"/>
      <c r="LZZ13" s="23"/>
      <c r="MAA13" s="23"/>
      <c r="MAB13" s="23"/>
      <c r="MAC13" s="23"/>
      <c r="MAD13" s="23"/>
      <c r="MAE13" s="23"/>
      <c r="MAF13" s="23"/>
      <c r="MAG13" s="23"/>
      <c r="MAH13" s="23"/>
      <c r="MAI13" s="23"/>
      <c r="MAJ13" s="23"/>
      <c r="MAK13" s="23"/>
      <c r="MAL13" s="23"/>
      <c r="MAM13" s="23"/>
      <c r="MAN13" s="23"/>
      <c r="MAO13" s="23"/>
      <c r="MAP13" s="23"/>
      <c r="MAQ13" s="23"/>
      <c r="MAR13" s="23"/>
      <c r="MAS13" s="23"/>
      <c r="MAT13" s="23"/>
      <c r="MAU13" s="23"/>
      <c r="MAV13" s="23"/>
      <c r="MAW13" s="23"/>
      <c r="MAX13" s="23"/>
      <c r="MAY13" s="23"/>
      <c r="MAZ13" s="23"/>
      <c r="MBA13" s="23"/>
      <c r="MBB13" s="23"/>
      <c r="MBC13" s="23"/>
      <c r="MBD13" s="23"/>
      <c r="MBE13" s="23"/>
      <c r="MBF13" s="23"/>
      <c r="MBG13" s="23"/>
      <c r="MBH13" s="23"/>
      <c r="MBI13" s="23"/>
      <c r="MBJ13" s="23"/>
      <c r="MBK13" s="23"/>
      <c r="MBL13" s="23"/>
      <c r="MBM13" s="23"/>
      <c r="MBN13" s="23"/>
      <c r="MBO13" s="23"/>
      <c r="MBP13" s="23"/>
      <c r="MBQ13" s="23"/>
      <c r="MBR13" s="23"/>
      <c r="MBS13" s="23"/>
      <c r="MBT13" s="23"/>
      <c r="MBU13" s="23"/>
      <c r="MBV13" s="23"/>
      <c r="MBW13" s="23"/>
      <c r="MBX13" s="23"/>
      <c r="MBY13" s="23"/>
      <c r="MBZ13" s="23"/>
      <c r="MCA13" s="23"/>
      <c r="MCB13" s="23"/>
      <c r="MCC13" s="23"/>
      <c r="MCD13" s="23"/>
      <c r="MCE13" s="23"/>
      <c r="MCF13" s="23"/>
      <c r="MCG13" s="23"/>
      <c r="MCH13" s="23"/>
      <c r="MCI13" s="23"/>
      <c r="MCJ13" s="23"/>
      <c r="MCK13" s="23"/>
      <c r="MCL13" s="23"/>
      <c r="MCM13" s="23"/>
      <c r="MCN13" s="23"/>
      <c r="MCO13" s="23"/>
      <c r="MCP13" s="23"/>
      <c r="MCQ13" s="23"/>
      <c r="MCR13" s="23"/>
      <c r="MCS13" s="23"/>
      <c r="MCT13" s="23"/>
      <c r="MCU13" s="23"/>
      <c r="MCV13" s="23"/>
      <c r="MCW13" s="23"/>
      <c r="MCX13" s="23"/>
      <c r="MCY13" s="23"/>
      <c r="MCZ13" s="23"/>
      <c r="MDA13" s="23"/>
      <c r="MDB13" s="23"/>
      <c r="MDC13" s="23"/>
      <c r="MDD13" s="23"/>
      <c r="MDE13" s="23"/>
      <c r="MDF13" s="23"/>
      <c r="MDG13" s="23"/>
      <c r="MDH13" s="23"/>
      <c r="MDI13" s="23"/>
      <c r="MDJ13" s="23"/>
      <c r="MDK13" s="23"/>
      <c r="MDL13" s="23"/>
      <c r="MDM13" s="23"/>
      <c r="MDN13" s="23"/>
      <c r="MDO13" s="23"/>
      <c r="MDP13" s="23"/>
      <c r="MDQ13" s="23"/>
      <c r="MDR13" s="23"/>
      <c r="MDS13" s="23"/>
      <c r="MDT13" s="23"/>
      <c r="MDU13" s="23"/>
      <c r="MDV13" s="23"/>
      <c r="MDW13" s="23"/>
      <c r="MDX13" s="23"/>
      <c r="MDY13" s="23"/>
      <c r="MDZ13" s="23"/>
      <c r="MEA13" s="23"/>
      <c r="MEB13" s="23"/>
      <c r="MEC13" s="23"/>
      <c r="MED13" s="23"/>
      <c r="MEE13" s="23"/>
      <c r="MEF13" s="23"/>
      <c r="MEG13" s="23"/>
      <c r="MEH13" s="23"/>
      <c r="MEI13" s="23"/>
      <c r="MEJ13" s="23"/>
      <c r="MEK13" s="23"/>
      <c r="MEL13" s="23"/>
      <c r="MEM13" s="23"/>
      <c r="MEN13" s="23"/>
      <c r="MEO13" s="23"/>
      <c r="MEP13" s="23"/>
      <c r="MEQ13" s="23"/>
      <c r="MER13" s="23"/>
      <c r="MES13" s="23"/>
      <c r="MET13" s="23"/>
      <c r="MEU13" s="23"/>
      <c r="MEV13" s="23"/>
      <c r="MEW13" s="23"/>
      <c r="MEX13" s="23"/>
      <c r="MEY13" s="23"/>
      <c r="MEZ13" s="23"/>
      <c r="MFA13" s="23"/>
      <c r="MFB13" s="23"/>
      <c r="MFC13" s="23"/>
      <c r="MFD13" s="23"/>
      <c r="MFE13" s="23"/>
      <c r="MFF13" s="23"/>
      <c r="MFG13" s="23"/>
      <c r="MFH13" s="23"/>
      <c r="MFI13" s="23"/>
      <c r="MFJ13" s="23"/>
      <c r="MFK13" s="23"/>
      <c r="MFL13" s="23"/>
      <c r="MFM13" s="23"/>
      <c r="MFN13" s="23"/>
      <c r="MFO13" s="23"/>
      <c r="MFP13" s="23"/>
      <c r="MFQ13" s="23"/>
      <c r="MFR13" s="23"/>
      <c r="MFS13" s="23"/>
      <c r="MFT13" s="23"/>
      <c r="MFU13" s="23"/>
      <c r="MFV13" s="23"/>
      <c r="MFW13" s="23"/>
      <c r="MFX13" s="23"/>
      <c r="MFY13" s="23"/>
      <c r="MFZ13" s="23"/>
      <c r="MGA13" s="23"/>
      <c r="MGB13" s="23"/>
      <c r="MGC13" s="23"/>
      <c r="MGD13" s="23"/>
      <c r="MGE13" s="23"/>
      <c r="MGF13" s="23"/>
      <c r="MGG13" s="23"/>
      <c r="MGH13" s="23"/>
      <c r="MGI13" s="23"/>
      <c r="MGJ13" s="23"/>
      <c r="MGK13" s="23"/>
      <c r="MGL13" s="23"/>
      <c r="MGM13" s="23"/>
      <c r="MGN13" s="23"/>
      <c r="MGO13" s="23"/>
      <c r="MGP13" s="23"/>
      <c r="MGQ13" s="23"/>
      <c r="MGR13" s="23"/>
      <c r="MGS13" s="23"/>
      <c r="MGT13" s="23"/>
      <c r="MGU13" s="23"/>
      <c r="MGV13" s="23"/>
      <c r="MGW13" s="23"/>
      <c r="MGX13" s="23"/>
      <c r="MGY13" s="23"/>
      <c r="MGZ13" s="23"/>
      <c r="MHA13" s="23"/>
      <c r="MHB13" s="23"/>
      <c r="MHC13" s="23"/>
      <c r="MHD13" s="23"/>
      <c r="MHE13" s="23"/>
      <c r="MHF13" s="23"/>
      <c r="MHG13" s="23"/>
      <c r="MHH13" s="23"/>
      <c r="MHI13" s="23"/>
      <c r="MHJ13" s="23"/>
      <c r="MHK13" s="23"/>
      <c r="MHL13" s="23"/>
      <c r="MHM13" s="23"/>
      <c r="MHN13" s="23"/>
      <c r="MHO13" s="23"/>
      <c r="MHP13" s="23"/>
      <c r="MHQ13" s="23"/>
      <c r="MHR13" s="23"/>
      <c r="MHS13" s="23"/>
      <c r="MHT13" s="23"/>
      <c r="MHU13" s="23"/>
      <c r="MHV13" s="23"/>
      <c r="MHW13" s="23"/>
      <c r="MHX13" s="23"/>
      <c r="MHY13" s="23"/>
      <c r="MHZ13" s="23"/>
      <c r="MIA13" s="23"/>
      <c r="MIB13" s="23"/>
      <c r="MIC13" s="23"/>
      <c r="MID13" s="23"/>
      <c r="MIE13" s="23"/>
      <c r="MIF13" s="23"/>
      <c r="MIG13" s="23"/>
      <c r="MIH13" s="23"/>
      <c r="MII13" s="23"/>
      <c r="MIJ13" s="23"/>
      <c r="MIK13" s="23"/>
      <c r="MIL13" s="23"/>
      <c r="MIM13" s="23"/>
      <c r="MIN13" s="23"/>
      <c r="MIO13" s="23"/>
      <c r="MIP13" s="23"/>
      <c r="MIQ13" s="23"/>
      <c r="MIR13" s="23"/>
      <c r="MIS13" s="23"/>
      <c r="MIT13" s="23"/>
      <c r="MIU13" s="23"/>
      <c r="MIV13" s="23"/>
      <c r="MIW13" s="23"/>
      <c r="MIX13" s="23"/>
      <c r="MIY13" s="23"/>
      <c r="MIZ13" s="23"/>
      <c r="MJA13" s="23"/>
      <c r="MJB13" s="23"/>
      <c r="MJC13" s="23"/>
      <c r="MJD13" s="23"/>
      <c r="MJE13" s="23"/>
      <c r="MJF13" s="23"/>
      <c r="MJG13" s="23"/>
      <c r="MJH13" s="23"/>
      <c r="MJI13" s="23"/>
      <c r="MJJ13" s="23"/>
      <c r="MJK13" s="23"/>
      <c r="MJL13" s="23"/>
      <c r="MJM13" s="23"/>
      <c r="MJN13" s="23"/>
      <c r="MJO13" s="23"/>
      <c r="MJP13" s="23"/>
      <c r="MJQ13" s="23"/>
      <c r="MJR13" s="23"/>
      <c r="MJS13" s="23"/>
      <c r="MJT13" s="23"/>
      <c r="MJU13" s="23"/>
      <c r="MJV13" s="23"/>
      <c r="MJW13" s="23"/>
      <c r="MJX13" s="23"/>
      <c r="MJY13" s="23"/>
      <c r="MJZ13" s="23"/>
      <c r="MKA13" s="23"/>
      <c r="MKB13" s="23"/>
      <c r="MKC13" s="23"/>
      <c r="MKD13" s="23"/>
      <c r="MKE13" s="23"/>
      <c r="MKF13" s="23"/>
      <c r="MKG13" s="23"/>
      <c r="MKH13" s="23"/>
      <c r="MKI13" s="23"/>
      <c r="MKJ13" s="23"/>
      <c r="MKK13" s="23"/>
      <c r="MKL13" s="23"/>
      <c r="MKM13" s="23"/>
      <c r="MKN13" s="23"/>
      <c r="MKO13" s="23"/>
      <c r="MKP13" s="23"/>
      <c r="MKQ13" s="23"/>
      <c r="MKR13" s="23"/>
      <c r="MKS13" s="23"/>
      <c r="MKT13" s="23"/>
      <c r="MKU13" s="23"/>
      <c r="MKV13" s="23"/>
      <c r="MKW13" s="23"/>
      <c r="MKX13" s="23"/>
      <c r="MKY13" s="23"/>
      <c r="MKZ13" s="23"/>
      <c r="MLA13" s="23"/>
      <c r="MLB13" s="23"/>
      <c r="MLC13" s="23"/>
      <c r="MLD13" s="23"/>
      <c r="MLE13" s="23"/>
      <c r="MLF13" s="23"/>
      <c r="MLG13" s="23"/>
      <c r="MLH13" s="23"/>
      <c r="MLI13" s="23"/>
      <c r="MLJ13" s="23"/>
      <c r="MLK13" s="23"/>
      <c r="MLL13" s="23"/>
      <c r="MLM13" s="23"/>
      <c r="MLN13" s="23"/>
      <c r="MLO13" s="23"/>
      <c r="MLP13" s="23"/>
      <c r="MLQ13" s="23"/>
      <c r="MLR13" s="23"/>
      <c r="MLS13" s="23"/>
      <c r="MLT13" s="23"/>
      <c r="MLU13" s="23"/>
      <c r="MLV13" s="23"/>
      <c r="MLW13" s="23"/>
      <c r="MLX13" s="23"/>
      <c r="MLY13" s="23"/>
      <c r="MLZ13" s="23"/>
      <c r="MMA13" s="23"/>
      <c r="MMB13" s="23"/>
      <c r="MMC13" s="23"/>
      <c r="MMD13" s="23"/>
      <c r="MME13" s="23"/>
      <c r="MMF13" s="23"/>
      <c r="MMG13" s="23"/>
      <c r="MMH13" s="23"/>
      <c r="MMI13" s="23"/>
      <c r="MMJ13" s="23"/>
      <c r="MMK13" s="23"/>
      <c r="MML13" s="23"/>
      <c r="MMM13" s="23"/>
      <c r="MMN13" s="23"/>
      <c r="MMO13" s="23"/>
      <c r="MMP13" s="23"/>
      <c r="MMQ13" s="23"/>
      <c r="MMR13" s="23"/>
      <c r="MMS13" s="23"/>
      <c r="MMT13" s="23"/>
      <c r="MMU13" s="23"/>
      <c r="MMV13" s="23"/>
      <c r="MMW13" s="23"/>
      <c r="MMX13" s="23"/>
      <c r="MMY13" s="23"/>
      <c r="MMZ13" s="23"/>
      <c r="MNA13" s="23"/>
      <c r="MNB13" s="23"/>
      <c r="MNC13" s="23"/>
      <c r="MND13" s="23"/>
      <c r="MNE13" s="23"/>
      <c r="MNF13" s="23"/>
      <c r="MNG13" s="23"/>
      <c r="MNH13" s="23"/>
      <c r="MNI13" s="23"/>
      <c r="MNJ13" s="23"/>
      <c r="MNK13" s="23"/>
      <c r="MNL13" s="23"/>
      <c r="MNM13" s="23"/>
      <c r="MNN13" s="23"/>
      <c r="MNO13" s="23"/>
      <c r="MNP13" s="23"/>
      <c r="MNQ13" s="23"/>
      <c r="MNR13" s="23"/>
      <c r="MNS13" s="23"/>
      <c r="MNT13" s="23"/>
      <c r="MNU13" s="23"/>
      <c r="MNV13" s="23"/>
      <c r="MNW13" s="23"/>
      <c r="MNX13" s="23"/>
      <c r="MNY13" s="23"/>
      <c r="MNZ13" s="23"/>
      <c r="MOA13" s="23"/>
      <c r="MOB13" s="23"/>
      <c r="MOC13" s="23"/>
      <c r="MOD13" s="23"/>
      <c r="MOE13" s="23"/>
      <c r="MOF13" s="23"/>
      <c r="MOG13" s="23"/>
      <c r="MOH13" s="23"/>
      <c r="MOI13" s="23"/>
      <c r="MOJ13" s="23"/>
      <c r="MOK13" s="23"/>
      <c r="MOL13" s="23"/>
      <c r="MOM13" s="23"/>
      <c r="MON13" s="23"/>
      <c r="MOO13" s="23"/>
      <c r="MOP13" s="23"/>
      <c r="MOQ13" s="23"/>
      <c r="MOR13" s="23"/>
      <c r="MOS13" s="23"/>
      <c r="MOT13" s="23"/>
      <c r="MOU13" s="23"/>
      <c r="MOV13" s="23"/>
      <c r="MOW13" s="23"/>
      <c r="MOX13" s="23"/>
      <c r="MOY13" s="23"/>
      <c r="MOZ13" s="23"/>
      <c r="MPA13" s="23"/>
      <c r="MPB13" s="23"/>
      <c r="MPC13" s="23"/>
      <c r="MPD13" s="23"/>
      <c r="MPE13" s="23"/>
      <c r="MPF13" s="23"/>
      <c r="MPG13" s="23"/>
      <c r="MPH13" s="23"/>
      <c r="MPI13" s="23"/>
      <c r="MPJ13" s="23"/>
      <c r="MPK13" s="23"/>
      <c r="MPL13" s="23"/>
      <c r="MPM13" s="23"/>
      <c r="MPN13" s="23"/>
      <c r="MPO13" s="23"/>
      <c r="MPP13" s="23"/>
      <c r="MPQ13" s="23"/>
      <c r="MPR13" s="23"/>
      <c r="MPS13" s="23"/>
      <c r="MPT13" s="23"/>
      <c r="MPU13" s="23"/>
      <c r="MPV13" s="23"/>
      <c r="MPW13" s="23"/>
      <c r="MPX13" s="23"/>
      <c r="MPY13" s="23"/>
      <c r="MPZ13" s="23"/>
      <c r="MQA13" s="23"/>
      <c r="MQB13" s="23"/>
      <c r="MQC13" s="23"/>
      <c r="MQD13" s="23"/>
      <c r="MQE13" s="23"/>
      <c r="MQF13" s="23"/>
      <c r="MQG13" s="23"/>
      <c r="MQH13" s="23"/>
      <c r="MQI13" s="23"/>
      <c r="MQJ13" s="23"/>
      <c r="MQK13" s="23"/>
      <c r="MQL13" s="23"/>
      <c r="MQM13" s="23"/>
      <c r="MQN13" s="23"/>
      <c r="MQO13" s="23"/>
      <c r="MQP13" s="23"/>
      <c r="MQQ13" s="23"/>
      <c r="MQR13" s="23"/>
      <c r="MQS13" s="23"/>
      <c r="MQT13" s="23"/>
      <c r="MQU13" s="23"/>
      <c r="MQV13" s="23"/>
      <c r="MQW13" s="23"/>
      <c r="MQX13" s="23"/>
      <c r="MQY13" s="23"/>
      <c r="MQZ13" s="23"/>
      <c r="MRA13" s="23"/>
      <c r="MRB13" s="23"/>
      <c r="MRC13" s="23"/>
      <c r="MRD13" s="23"/>
      <c r="MRE13" s="23"/>
      <c r="MRF13" s="23"/>
      <c r="MRG13" s="23"/>
      <c r="MRH13" s="23"/>
      <c r="MRI13" s="23"/>
      <c r="MRJ13" s="23"/>
      <c r="MRK13" s="23"/>
      <c r="MRL13" s="23"/>
      <c r="MRM13" s="23"/>
      <c r="MRN13" s="23"/>
      <c r="MRO13" s="23"/>
      <c r="MRP13" s="23"/>
      <c r="MRQ13" s="23"/>
      <c r="MRR13" s="23"/>
      <c r="MRS13" s="23"/>
      <c r="MRT13" s="23"/>
      <c r="MRU13" s="23"/>
      <c r="MRV13" s="23"/>
      <c r="MRW13" s="23"/>
      <c r="MRX13" s="23"/>
      <c r="MRY13" s="23"/>
      <c r="MRZ13" s="23"/>
      <c r="MSA13" s="23"/>
      <c r="MSB13" s="23"/>
      <c r="MSC13" s="23"/>
      <c r="MSD13" s="23"/>
      <c r="MSE13" s="23"/>
      <c r="MSF13" s="23"/>
      <c r="MSG13" s="23"/>
      <c r="MSH13" s="23"/>
      <c r="MSI13" s="23"/>
      <c r="MSJ13" s="23"/>
      <c r="MSK13" s="23"/>
      <c r="MSL13" s="23"/>
      <c r="MSM13" s="23"/>
      <c r="MSN13" s="23"/>
      <c r="MSO13" s="23"/>
      <c r="MSP13" s="23"/>
      <c r="MSQ13" s="23"/>
      <c r="MSR13" s="23"/>
      <c r="MSS13" s="23"/>
      <c r="MST13" s="23"/>
      <c r="MSU13" s="23"/>
      <c r="MSV13" s="23"/>
      <c r="MSW13" s="23"/>
      <c r="MSX13" s="23"/>
      <c r="MSY13" s="23"/>
      <c r="MSZ13" s="23"/>
      <c r="MTA13" s="23"/>
      <c r="MTB13" s="23"/>
      <c r="MTC13" s="23"/>
      <c r="MTD13" s="23"/>
      <c r="MTE13" s="23"/>
      <c r="MTF13" s="23"/>
      <c r="MTG13" s="23"/>
      <c r="MTH13" s="23"/>
      <c r="MTI13" s="23"/>
      <c r="MTJ13" s="23"/>
      <c r="MTK13" s="23"/>
      <c r="MTL13" s="23"/>
      <c r="MTM13" s="23"/>
      <c r="MTN13" s="23"/>
      <c r="MTO13" s="23"/>
      <c r="MTP13" s="23"/>
      <c r="MTQ13" s="23"/>
      <c r="MTR13" s="23"/>
      <c r="MTS13" s="23"/>
      <c r="MTT13" s="23"/>
      <c r="MTU13" s="23"/>
      <c r="MTV13" s="23"/>
      <c r="MTW13" s="23"/>
      <c r="MTX13" s="23"/>
      <c r="MTY13" s="23"/>
      <c r="MTZ13" s="23"/>
      <c r="MUA13" s="23"/>
      <c r="MUB13" s="23"/>
      <c r="MUC13" s="23"/>
      <c r="MUD13" s="23"/>
      <c r="MUE13" s="23"/>
      <c r="MUF13" s="23"/>
      <c r="MUG13" s="23"/>
      <c r="MUH13" s="23"/>
      <c r="MUI13" s="23"/>
      <c r="MUJ13" s="23"/>
      <c r="MUK13" s="23"/>
      <c r="MUL13" s="23"/>
      <c r="MUM13" s="23"/>
      <c r="MUN13" s="23"/>
      <c r="MUO13" s="23"/>
      <c r="MUP13" s="23"/>
      <c r="MUQ13" s="23"/>
      <c r="MUR13" s="23"/>
      <c r="MUS13" s="23"/>
      <c r="MUT13" s="23"/>
      <c r="MUU13" s="23"/>
      <c r="MUV13" s="23"/>
      <c r="MUW13" s="23"/>
      <c r="MUX13" s="23"/>
      <c r="MUY13" s="23"/>
      <c r="MUZ13" s="23"/>
      <c r="MVA13" s="23"/>
      <c r="MVB13" s="23"/>
      <c r="MVC13" s="23"/>
      <c r="MVD13" s="23"/>
      <c r="MVE13" s="23"/>
      <c r="MVF13" s="23"/>
      <c r="MVG13" s="23"/>
      <c r="MVH13" s="23"/>
      <c r="MVI13" s="23"/>
      <c r="MVJ13" s="23"/>
      <c r="MVK13" s="23"/>
      <c r="MVL13" s="23"/>
      <c r="MVM13" s="23"/>
      <c r="MVN13" s="23"/>
      <c r="MVO13" s="23"/>
      <c r="MVP13" s="23"/>
      <c r="MVQ13" s="23"/>
      <c r="MVR13" s="23"/>
      <c r="MVS13" s="23"/>
      <c r="MVT13" s="23"/>
      <c r="MVU13" s="23"/>
      <c r="MVV13" s="23"/>
      <c r="MVW13" s="23"/>
      <c r="MVX13" s="23"/>
      <c r="MVY13" s="23"/>
      <c r="MVZ13" s="23"/>
      <c r="MWA13" s="23"/>
      <c r="MWB13" s="23"/>
      <c r="MWC13" s="23"/>
      <c r="MWD13" s="23"/>
      <c r="MWE13" s="23"/>
      <c r="MWF13" s="23"/>
      <c r="MWG13" s="23"/>
      <c r="MWH13" s="23"/>
      <c r="MWI13" s="23"/>
      <c r="MWJ13" s="23"/>
      <c r="MWK13" s="23"/>
      <c r="MWL13" s="23"/>
      <c r="MWM13" s="23"/>
      <c r="MWN13" s="23"/>
      <c r="MWO13" s="23"/>
      <c r="MWP13" s="23"/>
      <c r="MWQ13" s="23"/>
      <c r="MWR13" s="23"/>
      <c r="MWS13" s="23"/>
      <c r="MWT13" s="23"/>
      <c r="MWU13" s="23"/>
      <c r="MWV13" s="23"/>
      <c r="MWW13" s="23"/>
      <c r="MWX13" s="23"/>
      <c r="MWY13" s="23"/>
      <c r="MWZ13" s="23"/>
      <c r="MXA13" s="23"/>
      <c r="MXB13" s="23"/>
      <c r="MXC13" s="23"/>
      <c r="MXD13" s="23"/>
      <c r="MXE13" s="23"/>
      <c r="MXF13" s="23"/>
      <c r="MXG13" s="23"/>
      <c r="MXH13" s="23"/>
      <c r="MXI13" s="23"/>
      <c r="MXJ13" s="23"/>
      <c r="MXK13" s="23"/>
      <c r="MXL13" s="23"/>
      <c r="MXM13" s="23"/>
      <c r="MXN13" s="23"/>
      <c r="MXO13" s="23"/>
      <c r="MXP13" s="23"/>
      <c r="MXQ13" s="23"/>
      <c r="MXR13" s="23"/>
      <c r="MXS13" s="23"/>
      <c r="MXT13" s="23"/>
      <c r="MXU13" s="23"/>
      <c r="MXV13" s="23"/>
      <c r="MXW13" s="23"/>
      <c r="MXX13" s="23"/>
      <c r="MXY13" s="23"/>
      <c r="MXZ13" s="23"/>
      <c r="MYA13" s="23"/>
      <c r="MYB13" s="23"/>
      <c r="MYC13" s="23"/>
      <c r="MYD13" s="23"/>
      <c r="MYE13" s="23"/>
      <c r="MYF13" s="23"/>
      <c r="MYG13" s="23"/>
      <c r="MYH13" s="23"/>
      <c r="MYI13" s="23"/>
      <c r="MYJ13" s="23"/>
      <c r="MYK13" s="23"/>
      <c r="MYL13" s="23"/>
      <c r="MYM13" s="23"/>
      <c r="MYN13" s="23"/>
      <c r="MYO13" s="23"/>
      <c r="MYP13" s="23"/>
      <c r="MYQ13" s="23"/>
      <c r="MYR13" s="23"/>
      <c r="MYS13" s="23"/>
      <c r="MYT13" s="23"/>
      <c r="MYU13" s="23"/>
      <c r="MYV13" s="23"/>
      <c r="MYW13" s="23"/>
      <c r="MYX13" s="23"/>
      <c r="MYY13" s="23"/>
      <c r="MYZ13" s="23"/>
      <c r="MZA13" s="23"/>
      <c r="MZB13" s="23"/>
      <c r="MZC13" s="23"/>
      <c r="MZD13" s="23"/>
      <c r="MZE13" s="23"/>
      <c r="MZF13" s="23"/>
      <c r="MZG13" s="23"/>
      <c r="MZH13" s="23"/>
      <c r="MZI13" s="23"/>
      <c r="MZJ13" s="23"/>
      <c r="MZK13" s="23"/>
      <c r="MZL13" s="23"/>
      <c r="MZM13" s="23"/>
      <c r="MZN13" s="23"/>
      <c r="MZO13" s="23"/>
      <c r="MZP13" s="23"/>
      <c r="MZQ13" s="23"/>
      <c r="MZR13" s="23"/>
      <c r="MZS13" s="23"/>
      <c r="MZT13" s="23"/>
      <c r="MZU13" s="23"/>
      <c r="MZV13" s="23"/>
      <c r="MZW13" s="23"/>
      <c r="MZX13" s="23"/>
      <c r="MZY13" s="23"/>
      <c r="MZZ13" s="23"/>
      <c r="NAA13" s="23"/>
      <c r="NAB13" s="23"/>
      <c r="NAC13" s="23"/>
      <c r="NAD13" s="23"/>
      <c r="NAE13" s="23"/>
      <c r="NAF13" s="23"/>
      <c r="NAG13" s="23"/>
      <c r="NAH13" s="23"/>
      <c r="NAI13" s="23"/>
      <c r="NAJ13" s="23"/>
      <c r="NAK13" s="23"/>
      <c r="NAL13" s="23"/>
      <c r="NAM13" s="23"/>
      <c r="NAN13" s="23"/>
      <c r="NAO13" s="23"/>
      <c r="NAP13" s="23"/>
      <c r="NAQ13" s="23"/>
      <c r="NAR13" s="23"/>
      <c r="NAS13" s="23"/>
      <c r="NAT13" s="23"/>
      <c r="NAU13" s="23"/>
      <c r="NAV13" s="23"/>
      <c r="NAW13" s="23"/>
      <c r="NAX13" s="23"/>
      <c r="NAY13" s="23"/>
      <c r="NAZ13" s="23"/>
      <c r="NBA13" s="23"/>
      <c r="NBB13" s="23"/>
      <c r="NBC13" s="23"/>
      <c r="NBD13" s="23"/>
      <c r="NBE13" s="23"/>
      <c r="NBF13" s="23"/>
      <c r="NBG13" s="23"/>
      <c r="NBH13" s="23"/>
      <c r="NBI13" s="23"/>
      <c r="NBJ13" s="23"/>
      <c r="NBK13" s="23"/>
      <c r="NBL13" s="23"/>
      <c r="NBM13" s="23"/>
      <c r="NBN13" s="23"/>
      <c r="NBO13" s="23"/>
      <c r="NBP13" s="23"/>
      <c r="NBQ13" s="23"/>
      <c r="NBR13" s="23"/>
      <c r="NBS13" s="23"/>
      <c r="NBT13" s="23"/>
      <c r="NBU13" s="23"/>
      <c r="NBV13" s="23"/>
      <c r="NBW13" s="23"/>
      <c r="NBX13" s="23"/>
      <c r="NBY13" s="23"/>
      <c r="NBZ13" s="23"/>
      <c r="NCA13" s="23"/>
      <c r="NCB13" s="23"/>
      <c r="NCC13" s="23"/>
      <c r="NCD13" s="23"/>
      <c r="NCE13" s="23"/>
      <c r="NCF13" s="23"/>
      <c r="NCG13" s="23"/>
      <c r="NCH13" s="23"/>
      <c r="NCI13" s="23"/>
      <c r="NCJ13" s="23"/>
      <c r="NCK13" s="23"/>
      <c r="NCL13" s="23"/>
      <c r="NCM13" s="23"/>
      <c r="NCN13" s="23"/>
      <c r="NCO13" s="23"/>
      <c r="NCP13" s="23"/>
      <c r="NCQ13" s="23"/>
      <c r="NCR13" s="23"/>
      <c r="NCS13" s="23"/>
      <c r="NCT13" s="23"/>
      <c r="NCU13" s="23"/>
      <c r="NCV13" s="23"/>
      <c r="NCW13" s="23"/>
      <c r="NCX13" s="23"/>
      <c r="NCY13" s="23"/>
      <c r="NCZ13" s="23"/>
      <c r="NDA13" s="23"/>
      <c r="NDB13" s="23"/>
      <c r="NDC13" s="23"/>
      <c r="NDD13" s="23"/>
      <c r="NDE13" s="23"/>
      <c r="NDF13" s="23"/>
      <c r="NDG13" s="23"/>
      <c r="NDH13" s="23"/>
      <c r="NDI13" s="23"/>
      <c r="NDJ13" s="23"/>
      <c r="NDK13" s="23"/>
      <c r="NDL13" s="23"/>
      <c r="NDM13" s="23"/>
      <c r="NDN13" s="23"/>
      <c r="NDO13" s="23"/>
      <c r="NDP13" s="23"/>
      <c r="NDQ13" s="23"/>
      <c r="NDR13" s="23"/>
      <c r="NDS13" s="23"/>
      <c r="NDT13" s="23"/>
      <c r="NDU13" s="23"/>
      <c r="NDV13" s="23"/>
      <c r="NDW13" s="23"/>
      <c r="NDX13" s="23"/>
      <c r="NDY13" s="23"/>
      <c r="NDZ13" s="23"/>
      <c r="NEA13" s="23"/>
      <c r="NEB13" s="23"/>
      <c r="NEC13" s="23"/>
      <c r="NED13" s="23"/>
      <c r="NEE13" s="23"/>
      <c r="NEF13" s="23"/>
      <c r="NEG13" s="23"/>
      <c r="NEH13" s="23"/>
      <c r="NEI13" s="23"/>
      <c r="NEJ13" s="23"/>
      <c r="NEK13" s="23"/>
      <c r="NEL13" s="23"/>
      <c r="NEM13" s="23"/>
      <c r="NEN13" s="23"/>
      <c r="NEO13" s="23"/>
      <c r="NEP13" s="23"/>
      <c r="NEQ13" s="23"/>
      <c r="NER13" s="23"/>
      <c r="NES13" s="23"/>
      <c r="NET13" s="23"/>
      <c r="NEU13" s="23"/>
      <c r="NEV13" s="23"/>
      <c r="NEW13" s="23"/>
      <c r="NEX13" s="23"/>
      <c r="NEY13" s="23"/>
      <c r="NEZ13" s="23"/>
      <c r="NFA13" s="23"/>
      <c r="NFB13" s="23"/>
      <c r="NFC13" s="23"/>
      <c r="NFD13" s="23"/>
      <c r="NFE13" s="23"/>
      <c r="NFF13" s="23"/>
      <c r="NFG13" s="23"/>
      <c r="NFH13" s="23"/>
      <c r="NFI13" s="23"/>
      <c r="NFJ13" s="23"/>
      <c r="NFK13" s="23"/>
      <c r="NFL13" s="23"/>
      <c r="NFM13" s="23"/>
      <c r="NFN13" s="23"/>
      <c r="NFO13" s="23"/>
      <c r="NFP13" s="23"/>
      <c r="NFQ13" s="23"/>
      <c r="NFR13" s="23"/>
      <c r="NFS13" s="23"/>
      <c r="NFT13" s="23"/>
      <c r="NFU13" s="23"/>
      <c r="NFV13" s="23"/>
      <c r="NFW13" s="23"/>
      <c r="NFX13" s="23"/>
      <c r="NFY13" s="23"/>
      <c r="NFZ13" s="23"/>
      <c r="NGA13" s="23"/>
      <c r="NGB13" s="23"/>
      <c r="NGC13" s="23"/>
      <c r="NGD13" s="23"/>
      <c r="NGE13" s="23"/>
      <c r="NGF13" s="23"/>
      <c r="NGG13" s="23"/>
      <c r="NGH13" s="23"/>
      <c r="NGI13" s="23"/>
      <c r="NGJ13" s="23"/>
      <c r="NGK13" s="23"/>
      <c r="NGL13" s="23"/>
      <c r="NGM13" s="23"/>
      <c r="NGN13" s="23"/>
      <c r="NGO13" s="23"/>
      <c r="NGP13" s="23"/>
      <c r="NGQ13" s="23"/>
      <c r="NGR13" s="23"/>
      <c r="NGS13" s="23"/>
      <c r="NGT13" s="23"/>
      <c r="NGU13" s="23"/>
      <c r="NGV13" s="23"/>
      <c r="NGW13" s="23"/>
      <c r="NGX13" s="23"/>
      <c r="NGY13" s="23"/>
      <c r="NGZ13" s="23"/>
      <c r="NHA13" s="23"/>
      <c r="NHB13" s="23"/>
      <c r="NHC13" s="23"/>
      <c r="NHD13" s="23"/>
      <c r="NHE13" s="23"/>
      <c r="NHF13" s="23"/>
      <c r="NHG13" s="23"/>
      <c r="NHH13" s="23"/>
      <c r="NHI13" s="23"/>
      <c r="NHJ13" s="23"/>
      <c r="NHK13" s="23"/>
      <c r="NHL13" s="23"/>
      <c r="NHM13" s="23"/>
      <c r="NHN13" s="23"/>
      <c r="NHO13" s="23"/>
      <c r="NHP13" s="23"/>
      <c r="NHQ13" s="23"/>
      <c r="NHR13" s="23"/>
      <c r="NHS13" s="23"/>
      <c r="NHT13" s="23"/>
      <c r="NHU13" s="23"/>
      <c r="NHV13" s="23"/>
      <c r="NHW13" s="23"/>
      <c r="NHX13" s="23"/>
      <c r="NHY13" s="23"/>
      <c r="NHZ13" s="23"/>
      <c r="NIA13" s="23"/>
      <c r="NIB13" s="23"/>
      <c r="NIC13" s="23"/>
      <c r="NID13" s="23"/>
      <c r="NIE13" s="23"/>
      <c r="NIF13" s="23"/>
      <c r="NIG13" s="23"/>
      <c r="NIH13" s="23"/>
      <c r="NII13" s="23"/>
      <c r="NIJ13" s="23"/>
      <c r="NIK13" s="23"/>
      <c r="NIL13" s="23"/>
      <c r="NIM13" s="23"/>
      <c r="NIN13" s="23"/>
      <c r="NIO13" s="23"/>
      <c r="NIP13" s="23"/>
      <c r="NIQ13" s="23"/>
      <c r="NIR13" s="23"/>
      <c r="NIS13" s="23"/>
      <c r="NIT13" s="23"/>
      <c r="NIU13" s="23"/>
      <c r="NIV13" s="23"/>
      <c r="NIW13" s="23"/>
      <c r="NIX13" s="23"/>
      <c r="NIY13" s="23"/>
      <c r="NIZ13" s="23"/>
      <c r="NJA13" s="23"/>
      <c r="NJB13" s="23"/>
      <c r="NJC13" s="23"/>
      <c r="NJD13" s="23"/>
      <c r="NJE13" s="23"/>
      <c r="NJF13" s="23"/>
      <c r="NJG13" s="23"/>
      <c r="NJH13" s="23"/>
      <c r="NJI13" s="23"/>
      <c r="NJJ13" s="23"/>
      <c r="NJK13" s="23"/>
      <c r="NJL13" s="23"/>
      <c r="NJM13" s="23"/>
      <c r="NJN13" s="23"/>
      <c r="NJO13" s="23"/>
      <c r="NJP13" s="23"/>
      <c r="NJQ13" s="23"/>
      <c r="NJR13" s="23"/>
      <c r="NJS13" s="23"/>
      <c r="NJT13" s="23"/>
      <c r="NJU13" s="23"/>
      <c r="NJV13" s="23"/>
      <c r="NJW13" s="23"/>
      <c r="NJX13" s="23"/>
      <c r="NJY13" s="23"/>
      <c r="NJZ13" s="23"/>
      <c r="NKA13" s="23"/>
      <c r="NKB13" s="23"/>
      <c r="NKC13" s="23"/>
      <c r="NKD13" s="23"/>
      <c r="NKE13" s="23"/>
      <c r="NKF13" s="23"/>
      <c r="NKG13" s="23"/>
      <c r="NKH13" s="23"/>
      <c r="NKI13" s="23"/>
      <c r="NKJ13" s="23"/>
      <c r="NKK13" s="23"/>
      <c r="NKL13" s="23"/>
      <c r="NKM13" s="23"/>
      <c r="NKN13" s="23"/>
      <c r="NKO13" s="23"/>
      <c r="NKP13" s="23"/>
      <c r="NKQ13" s="23"/>
      <c r="NKR13" s="23"/>
      <c r="NKS13" s="23"/>
      <c r="NKT13" s="23"/>
      <c r="NKU13" s="23"/>
      <c r="NKV13" s="23"/>
      <c r="NKW13" s="23"/>
      <c r="NKX13" s="23"/>
      <c r="NKY13" s="23"/>
      <c r="NKZ13" s="23"/>
      <c r="NLA13" s="23"/>
      <c r="NLB13" s="23"/>
      <c r="NLC13" s="23"/>
      <c r="NLD13" s="23"/>
      <c r="NLE13" s="23"/>
      <c r="NLF13" s="23"/>
      <c r="NLG13" s="23"/>
      <c r="NLH13" s="23"/>
      <c r="NLI13" s="23"/>
      <c r="NLJ13" s="23"/>
      <c r="NLK13" s="23"/>
      <c r="NLL13" s="23"/>
      <c r="NLM13" s="23"/>
      <c r="NLN13" s="23"/>
      <c r="NLO13" s="23"/>
      <c r="NLP13" s="23"/>
      <c r="NLQ13" s="23"/>
      <c r="NLR13" s="23"/>
      <c r="NLS13" s="23"/>
      <c r="NLT13" s="23"/>
      <c r="NLU13" s="23"/>
      <c r="NLV13" s="23"/>
      <c r="NLW13" s="23"/>
      <c r="NLX13" s="23"/>
      <c r="NLY13" s="23"/>
      <c r="NLZ13" s="23"/>
      <c r="NMA13" s="23"/>
      <c r="NMB13" s="23"/>
      <c r="NMC13" s="23"/>
      <c r="NMD13" s="23"/>
      <c r="NME13" s="23"/>
      <c r="NMF13" s="23"/>
      <c r="NMG13" s="23"/>
      <c r="NMH13" s="23"/>
      <c r="NMI13" s="23"/>
      <c r="NMJ13" s="23"/>
      <c r="NMK13" s="23"/>
      <c r="NML13" s="23"/>
      <c r="NMM13" s="23"/>
      <c r="NMN13" s="23"/>
      <c r="NMO13" s="23"/>
      <c r="NMP13" s="23"/>
      <c r="NMQ13" s="23"/>
      <c r="NMR13" s="23"/>
      <c r="NMS13" s="23"/>
      <c r="NMT13" s="23"/>
      <c r="NMU13" s="23"/>
      <c r="NMV13" s="23"/>
      <c r="NMW13" s="23"/>
      <c r="NMX13" s="23"/>
      <c r="NMY13" s="23"/>
      <c r="NMZ13" s="23"/>
      <c r="NNA13" s="23"/>
      <c r="NNB13" s="23"/>
      <c r="NNC13" s="23"/>
      <c r="NND13" s="23"/>
      <c r="NNE13" s="23"/>
      <c r="NNF13" s="23"/>
      <c r="NNG13" s="23"/>
      <c r="NNH13" s="23"/>
      <c r="NNI13" s="23"/>
      <c r="NNJ13" s="23"/>
      <c r="NNK13" s="23"/>
      <c r="NNL13" s="23"/>
      <c r="NNM13" s="23"/>
      <c r="NNN13" s="23"/>
      <c r="NNO13" s="23"/>
      <c r="NNP13" s="23"/>
      <c r="NNQ13" s="23"/>
      <c r="NNR13" s="23"/>
      <c r="NNS13" s="23"/>
      <c r="NNT13" s="23"/>
      <c r="NNU13" s="23"/>
      <c r="NNV13" s="23"/>
      <c r="NNW13" s="23"/>
      <c r="NNX13" s="23"/>
      <c r="NNY13" s="23"/>
      <c r="NNZ13" s="23"/>
      <c r="NOA13" s="23"/>
      <c r="NOB13" s="23"/>
      <c r="NOC13" s="23"/>
      <c r="NOD13" s="23"/>
      <c r="NOE13" s="23"/>
      <c r="NOF13" s="23"/>
      <c r="NOG13" s="23"/>
      <c r="NOH13" s="23"/>
      <c r="NOI13" s="23"/>
      <c r="NOJ13" s="23"/>
      <c r="NOK13" s="23"/>
      <c r="NOL13" s="23"/>
      <c r="NOM13" s="23"/>
      <c r="NON13" s="23"/>
      <c r="NOO13" s="23"/>
      <c r="NOP13" s="23"/>
      <c r="NOQ13" s="23"/>
      <c r="NOR13" s="23"/>
      <c r="NOS13" s="23"/>
      <c r="NOT13" s="23"/>
      <c r="NOU13" s="23"/>
      <c r="NOV13" s="23"/>
      <c r="NOW13" s="23"/>
      <c r="NOX13" s="23"/>
      <c r="NOY13" s="23"/>
      <c r="NOZ13" s="23"/>
      <c r="NPA13" s="23"/>
      <c r="NPB13" s="23"/>
      <c r="NPC13" s="23"/>
      <c r="NPD13" s="23"/>
      <c r="NPE13" s="23"/>
      <c r="NPF13" s="23"/>
      <c r="NPG13" s="23"/>
      <c r="NPH13" s="23"/>
      <c r="NPI13" s="23"/>
      <c r="NPJ13" s="23"/>
      <c r="NPK13" s="23"/>
      <c r="NPL13" s="23"/>
      <c r="NPM13" s="23"/>
      <c r="NPN13" s="23"/>
      <c r="NPO13" s="23"/>
      <c r="NPP13" s="23"/>
      <c r="NPQ13" s="23"/>
      <c r="NPR13" s="23"/>
      <c r="NPS13" s="23"/>
      <c r="NPT13" s="23"/>
      <c r="NPU13" s="23"/>
      <c r="NPV13" s="23"/>
      <c r="NPW13" s="23"/>
      <c r="NPX13" s="23"/>
      <c r="NPY13" s="23"/>
      <c r="NPZ13" s="23"/>
      <c r="NQA13" s="23"/>
      <c r="NQB13" s="23"/>
      <c r="NQC13" s="23"/>
      <c r="NQD13" s="23"/>
      <c r="NQE13" s="23"/>
      <c r="NQF13" s="23"/>
      <c r="NQG13" s="23"/>
      <c r="NQH13" s="23"/>
      <c r="NQI13" s="23"/>
      <c r="NQJ13" s="23"/>
      <c r="NQK13" s="23"/>
      <c r="NQL13" s="23"/>
      <c r="NQM13" s="23"/>
      <c r="NQN13" s="23"/>
      <c r="NQO13" s="23"/>
      <c r="NQP13" s="23"/>
      <c r="NQQ13" s="23"/>
      <c r="NQR13" s="23"/>
      <c r="NQS13" s="23"/>
      <c r="NQT13" s="23"/>
      <c r="NQU13" s="23"/>
      <c r="NQV13" s="23"/>
      <c r="NQW13" s="23"/>
      <c r="NQX13" s="23"/>
      <c r="NQY13" s="23"/>
      <c r="NQZ13" s="23"/>
      <c r="NRA13" s="23"/>
      <c r="NRB13" s="23"/>
      <c r="NRC13" s="23"/>
      <c r="NRD13" s="23"/>
      <c r="NRE13" s="23"/>
      <c r="NRF13" s="23"/>
      <c r="NRG13" s="23"/>
      <c r="NRH13" s="23"/>
      <c r="NRI13" s="23"/>
      <c r="NRJ13" s="23"/>
      <c r="NRK13" s="23"/>
      <c r="NRL13" s="23"/>
      <c r="NRM13" s="23"/>
      <c r="NRN13" s="23"/>
      <c r="NRO13" s="23"/>
      <c r="NRP13" s="23"/>
      <c r="NRQ13" s="23"/>
      <c r="NRR13" s="23"/>
      <c r="NRS13" s="23"/>
      <c r="NRT13" s="23"/>
      <c r="NRU13" s="23"/>
      <c r="NRV13" s="23"/>
      <c r="NRW13" s="23"/>
      <c r="NRX13" s="23"/>
      <c r="NRY13" s="23"/>
      <c r="NRZ13" s="23"/>
      <c r="NSA13" s="23"/>
      <c r="NSB13" s="23"/>
      <c r="NSC13" s="23"/>
      <c r="NSD13" s="23"/>
      <c r="NSE13" s="23"/>
      <c r="NSF13" s="23"/>
      <c r="NSG13" s="23"/>
      <c r="NSH13" s="23"/>
      <c r="NSI13" s="23"/>
      <c r="NSJ13" s="23"/>
      <c r="NSK13" s="23"/>
      <c r="NSL13" s="23"/>
      <c r="NSM13" s="23"/>
      <c r="NSN13" s="23"/>
      <c r="NSO13" s="23"/>
      <c r="NSP13" s="23"/>
      <c r="NSQ13" s="23"/>
      <c r="NSR13" s="23"/>
      <c r="NSS13" s="23"/>
      <c r="NST13" s="23"/>
      <c r="NSU13" s="23"/>
      <c r="NSV13" s="23"/>
      <c r="NSW13" s="23"/>
      <c r="NSX13" s="23"/>
      <c r="NSY13" s="23"/>
      <c r="NSZ13" s="23"/>
      <c r="NTA13" s="23"/>
      <c r="NTB13" s="23"/>
      <c r="NTC13" s="23"/>
      <c r="NTD13" s="23"/>
      <c r="NTE13" s="23"/>
      <c r="NTF13" s="23"/>
      <c r="NTG13" s="23"/>
      <c r="NTH13" s="23"/>
      <c r="NTI13" s="23"/>
      <c r="NTJ13" s="23"/>
      <c r="NTK13" s="23"/>
      <c r="NTL13" s="23"/>
      <c r="NTM13" s="23"/>
      <c r="NTN13" s="23"/>
      <c r="NTO13" s="23"/>
      <c r="NTP13" s="23"/>
      <c r="NTQ13" s="23"/>
      <c r="NTR13" s="23"/>
      <c r="NTS13" s="23"/>
      <c r="NTT13" s="23"/>
      <c r="NTU13" s="23"/>
      <c r="NTV13" s="23"/>
      <c r="NTW13" s="23"/>
      <c r="NTX13" s="23"/>
      <c r="NTY13" s="23"/>
      <c r="NTZ13" s="23"/>
      <c r="NUA13" s="23"/>
      <c r="NUB13" s="23"/>
      <c r="NUC13" s="23"/>
      <c r="NUD13" s="23"/>
      <c r="NUE13" s="23"/>
      <c r="NUF13" s="23"/>
      <c r="NUG13" s="23"/>
      <c r="NUH13" s="23"/>
      <c r="NUI13" s="23"/>
      <c r="NUJ13" s="23"/>
      <c r="NUK13" s="23"/>
      <c r="NUL13" s="23"/>
      <c r="NUM13" s="23"/>
      <c r="NUN13" s="23"/>
      <c r="NUO13" s="23"/>
      <c r="NUP13" s="23"/>
      <c r="NUQ13" s="23"/>
      <c r="NUR13" s="23"/>
      <c r="NUS13" s="23"/>
      <c r="NUT13" s="23"/>
      <c r="NUU13" s="23"/>
      <c r="NUV13" s="23"/>
      <c r="NUW13" s="23"/>
      <c r="NUX13" s="23"/>
      <c r="NUY13" s="23"/>
      <c r="NUZ13" s="23"/>
      <c r="NVA13" s="23"/>
      <c r="NVB13" s="23"/>
      <c r="NVC13" s="23"/>
      <c r="NVD13" s="23"/>
      <c r="NVE13" s="23"/>
      <c r="NVF13" s="23"/>
      <c r="NVG13" s="23"/>
      <c r="NVH13" s="23"/>
      <c r="NVI13" s="23"/>
      <c r="NVJ13" s="23"/>
      <c r="NVK13" s="23"/>
      <c r="NVL13" s="23"/>
      <c r="NVM13" s="23"/>
      <c r="NVN13" s="23"/>
      <c r="NVO13" s="23"/>
      <c r="NVP13" s="23"/>
      <c r="NVQ13" s="23"/>
      <c r="NVR13" s="23"/>
      <c r="NVS13" s="23"/>
      <c r="NVT13" s="23"/>
      <c r="NVU13" s="23"/>
      <c r="NVV13" s="23"/>
      <c r="NVW13" s="23"/>
      <c r="NVX13" s="23"/>
      <c r="NVY13" s="23"/>
      <c r="NVZ13" s="23"/>
      <c r="NWA13" s="23"/>
      <c r="NWB13" s="23"/>
      <c r="NWC13" s="23"/>
      <c r="NWD13" s="23"/>
      <c r="NWE13" s="23"/>
      <c r="NWF13" s="23"/>
      <c r="NWG13" s="23"/>
      <c r="NWH13" s="23"/>
      <c r="NWI13" s="23"/>
      <c r="NWJ13" s="23"/>
      <c r="NWK13" s="23"/>
      <c r="NWL13" s="23"/>
      <c r="NWM13" s="23"/>
      <c r="NWN13" s="23"/>
      <c r="NWO13" s="23"/>
      <c r="NWP13" s="23"/>
      <c r="NWQ13" s="23"/>
      <c r="NWR13" s="23"/>
      <c r="NWS13" s="23"/>
      <c r="NWT13" s="23"/>
      <c r="NWU13" s="23"/>
      <c r="NWV13" s="23"/>
      <c r="NWW13" s="23"/>
      <c r="NWX13" s="23"/>
      <c r="NWY13" s="23"/>
      <c r="NWZ13" s="23"/>
      <c r="NXA13" s="23"/>
      <c r="NXB13" s="23"/>
      <c r="NXC13" s="23"/>
      <c r="NXD13" s="23"/>
      <c r="NXE13" s="23"/>
      <c r="NXF13" s="23"/>
      <c r="NXG13" s="23"/>
      <c r="NXH13" s="23"/>
      <c r="NXI13" s="23"/>
      <c r="NXJ13" s="23"/>
      <c r="NXK13" s="23"/>
      <c r="NXL13" s="23"/>
      <c r="NXM13" s="23"/>
      <c r="NXN13" s="23"/>
      <c r="NXO13" s="23"/>
      <c r="NXP13" s="23"/>
      <c r="NXQ13" s="23"/>
      <c r="NXR13" s="23"/>
      <c r="NXS13" s="23"/>
      <c r="NXT13" s="23"/>
      <c r="NXU13" s="23"/>
      <c r="NXV13" s="23"/>
      <c r="NXW13" s="23"/>
      <c r="NXX13" s="23"/>
      <c r="NXY13" s="23"/>
      <c r="NXZ13" s="23"/>
      <c r="NYA13" s="23"/>
      <c r="NYB13" s="23"/>
      <c r="NYC13" s="23"/>
      <c r="NYD13" s="23"/>
      <c r="NYE13" s="23"/>
      <c r="NYF13" s="23"/>
      <c r="NYG13" s="23"/>
      <c r="NYH13" s="23"/>
      <c r="NYI13" s="23"/>
      <c r="NYJ13" s="23"/>
      <c r="NYK13" s="23"/>
      <c r="NYL13" s="23"/>
      <c r="NYM13" s="23"/>
      <c r="NYN13" s="23"/>
      <c r="NYO13" s="23"/>
      <c r="NYP13" s="23"/>
      <c r="NYQ13" s="23"/>
      <c r="NYR13" s="23"/>
      <c r="NYS13" s="23"/>
      <c r="NYT13" s="23"/>
      <c r="NYU13" s="23"/>
      <c r="NYV13" s="23"/>
      <c r="NYW13" s="23"/>
      <c r="NYX13" s="23"/>
      <c r="NYY13" s="23"/>
      <c r="NYZ13" s="23"/>
      <c r="NZA13" s="23"/>
      <c r="NZB13" s="23"/>
      <c r="NZC13" s="23"/>
      <c r="NZD13" s="23"/>
      <c r="NZE13" s="23"/>
      <c r="NZF13" s="23"/>
      <c r="NZG13" s="23"/>
      <c r="NZH13" s="23"/>
      <c r="NZI13" s="23"/>
      <c r="NZJ13" s="23"/>
      <c r="NZK13" s="23"/>
      <c r="NZL13" s="23"/>
      <c r="NZM13" s="23"/>
      <c r="NZN13" s="23"/>
      <c r="NZO13" s="23"/>
      <c r="NZP13" s="23"/>
      <c r="NZQ13" s="23"/>
      <c r="NZR13" s="23"/>
      <c r="NZS13" s="23"/>
      <c r="NZT13" s="23"/>
      <c r="NZU13" s="23"/>
      <c r="NZV13" s="23"/>
      <c r="NZW13" s="23"/>
      <c r="NZX13" s="23"/>
      <c r="NZY13" s="23"/>
      <c r="NZZ13" s="23"/>
      <c r="OAA13" s="23"/>
      <c r="OAB13" s="23"/>
      <c r="OAC13" s="23"/>
      <c r="OAD13" s="23"/>
      <c r="OAE13" s="23"/>
      <c r="OAF13" s="23"/>
      <c r="OAG13" s="23"/>
      <c r="OAH13" s="23"/>
      <c r="OAI13" s="23"/>
      <c r="OAJ13" s="23"/>
      <c r="OAK13" s="23"/>
      <c r="OAL13" s="23"/>
      <c r="OAM13" s="23"/>
      <c r="OAN13" s="23"/>
      <c r="OAO13" s="23"/>
      <c r="OAP13" s="23"/>
      <c r="OAQ13" s="23"/>
      <c r="OAR13" s="23"/>
      <c r="OAS13" s="23"/>
      <c r="OAT13" s="23"/>
      <c r="OAU13" s="23"/>
      <c r="OAV13" s="23"/>
      <c r="OAW13" s="23"/>
      <c r="OAX13" s="23"/>
      <c r="OAY13" s="23"/>
      <c r="OAZ13" s="23"/>
      <c r="OBA13" s="23"/>
      <c r="OBB13" s="23"/>
      <c r="OBC13" s="23"/>
      <c r="OBD13" s="23"/>
      <c r="OBE13" s="23"/>
      <c r="OBF13" s="23"/>
      <c r="OBG13" s="23"/>
      <c r="OBH13" s="23"/>
      <c r="OBI13" s="23"/>
      <c r="OBJ13" s="23"/>
      <c r="OBK13" s="23"/>
      <c r="OBL13" s="23"/>
      <c r="OBM13" s="23"/>
      <c r="OBN13" s="23"/>
      <c r="OBO13" s="23"/>
      <c r="OBP13" s="23"/>
      <c r="OBQ13" s="23"/>
      <c r="OBR13" s="23"/>
      <c r="OBS13" s="23"/>
      <c r="OBT13" s="23"/>
      <c r="OBU13" s="23"/>
      <c r="OBV13" s="23"/>
      <c r="OBW13" s="23"/>
      <c r="OBX13" s="23"/>
      <c r="OBY13" s="23"/>
      <c r="OBZ13" s="23"/>
      <c r="OCA13" s="23"/>
      <c r="OCB13" s="23"/>
      <c r="OCC13" s="23"/>
      <c r="OCD13" s="23"/>
      <c r="OCE13" s="23"/>
      <c r="OCF13" s="23"/>
      <c r="OCG13" s="23"/>
      <c r="OCH13" s="23"/>
      <c r="OCI13" s="23"/>
      <c r="OCJ13" s="23"/>
      <c r="OCK13" s="23"/>
      <c r="OCL13" s="23"/>
      <c r="OCM13" s="23"/>
      <c r="OCN13" s="23"/>
      <c r="OCO13" s="23"/>
      <c r="OCP13" s="23"/>
      <c r="OCQ13" s="23"/>
      <c r="OCR13" s="23"/>
      <c r="OCS13" s="23"/>
      <c r="OCT13" s="23"/>
      <c r="OCU13" s="23"/>
      <c r="OCV13" s="23"/>
      <c r="OCW13" s="23"/>
      <c r="OCX13" s="23"/>
      <c r="OCY13" s="23"/>
      <c r="OCZ13" s="23"/>
      <c r="ODA13" s="23"/>
      <c r="ODB13" s="23"/>
      <c r="ODC13" s="23"/>
      <c r="ODD13" s="23"/>
      <c r="ODE13" s="23"/>
      <c r="ODF13" s="23"/>
      <c r="ODG13" s="23"/>
      <c r="ODH13" s="23"/>
      <c r="ODI13" s="23"/>
      <c r="ODJ13" s="23"/>
      <c r="ODK13" s="23"/>
      <c r="ODL13" s="23"/>
      <c r="ODM13" s="23"/>
      <c r="ODN13" s="23"/>
      <c r="ODO13" s="23"/>
      <c r="ODP13" s="23"/>
      <c r="ODQ13" s="23"/>
      <c r="ODR13" s="23"/>
      <c r="ODS13" s="23"/>
      <c r="ODT13" s="23"/>
      <c r="ODU13" s="23"/>
      <c r="ODV13" s="23"/>
      <c r="ODW13" s="23"/>
      <c r="ODX13" s="23"/>
      <c r="ODY13" s="23"/>
      <c r="ODZ13" s="23"/>
      <c r="OEA13" s="23"/>
      <c r="OEB13" s="23"/>
      <c r="OEC13" s="23"/>
      <c r="OED13" s="23"/>
      <c r="OEE13" s="23"/>
      <c r="OEF13" s="23"/>
      <c r="OEG13" s="23"/>
      <c r="OEH13" s="23"/>
      <c r="OEI13" s="23"/>
      <c r="OEJ13" s="23"/>
      <c r="OEK13" s="23"/>
      <c r="OEL13" s="23"/>
      <c r="OEM13" s="23"/>
      <c r="OEN13" s="23"/>
      <c r="OEO13" s="23"/>
      <c r="OEP13" s="23"/>
      <c r="OEQ13" s="23"/>
      <c r="OER13" s="23"/>
      <c r="OES13" s="23"/>
      <c r="OET13" s="23"/>
      <c r="OEU13" s="23"/>
      <c r="OEV13" s="23"/>
      <c r="OEW13" s="23"/>
      <c r="OEX13" s="23"/>
      <c r="OEY13" s="23"/>
      <c r="OEZ13" s="23"/>
      <c r="OFA13" s="23"/>
      <c r="OFB13" s="23"/>
      <c r="OFC13" s="23"/>
      <c r="OFD13" s="23"/>
      <c r="OFE13" s="23"/>
      <c r="OFF13" s="23"/>
      <c r="OFG13" s="23"/>
      <c r="OFH13" s="23"/>
      <c r="OFI13" s="23"/>
      <c r="OFJ13" s="23"/>
      <c r="OFK13" s="23"/>
      <c r="OFL13" s="23"/>
      <c r="OFM13" s="23"/>
      <c r="OFN13" s="23"/>
      <c r="OFO13" s="23"/>
      <c r="OFP13" s="23"/>
      <c r="OFQ13" s="23"/>
      <c r="OFR13" s="23"/>
      <c r="OFS13" s="23"/>
      <c r="OFT13" s="23"/>
      <c r="OFU13" s="23"/>
      <c r="OFV13" s="23"/>
      <c r="OFW13" s="23"/>
      <c r="OFX13" s="23"/>
      <c r="OFY13" s="23"/>
      <c r="OFZ13" s="23"/>
      <c r="OGA13" s="23"/>
      <c r="OGB13" s="23"/>
      <c r="OGC13" s="23"/>
      <c r="OGD13" s="23"/>
      <c r="OGE13" s="23"/>
      <c r="OGF13" s="23"/>
      <c r="OGG13" s="23"/>
      <c r="OGH13" s="23"/>
      <c r="OGI13" s="23"/>
      <c r="OGJ13" s="23"/>
      <c r="OGK13" s="23"/>
      <c r="OGL13" s="23"/>
      <c r="OGM13" s="23"/>
      <c r="OGN13" s="23"/>
      <c r="OGO13" s="23"/>
      <c r="OGP13" s="23"/>
      <c r="OGQ13" s="23"/>
      <c r="OGR13" s="23"/>
      <c r="OGS13" s="23"/>
      <c r="OGT13" s="23"/>
      <c r="OGU13" s="23"/>
      <c r="OGV13" s="23"/>
      <c r="OGW13" s="23"/>
      <c r="OGX13" s="23"/>
      <c r="OGY13" s="23"/>
      <c r="OGZ13" s="23"/>
      <c r="OHA13" s="23"/>
      <c r="OHB13" s="23"/>
      <c r="OHC13" s="23"/>
      <c r="OHD13" s="23"/>
      <c r="OHE13" s="23"/>
      <c r="OHF13" s="23"/>
      <c r="OHG13" s="23"/>
      <c r="OHH13" s="23"/>
      <c r="OHI13" s="23"/>
      <c r="OHJ13" s="23"/>
      <c r="OHK13" s="23"/>
      <c r="OHL13" s="23"/>
      <c r="OHM13" s="23"/>
      <c r="OHN13" s="23"/>
      <c r="OHO13" s="23"/>
      <c r="OHP13" s="23"/>
      <c r="OHQ13" s="23"/>
      <c r="OHR13" s="23"/>
      <c r="OHS13" s="23"/>
      <c r="OHT13" s="23"/>
      <c r="OHU13" s="23"/>
      <c r="OHV13" s="23"/>
      <c r="OHW13" s="23"/>
      <c r="OHX13" s="23"/>
      <c r="OHY13" s="23"/>
      <c r="OHZ13" s="23"/>
      <c r="OIA13" s="23"/>
      <c r="OIB13" s="23"/>
      <c r="OIC13" s="23"/>
      <c r="OID13" s="23"/>
      <c r="OIE13" s="23"/>
      <c r="OIF13" s="23"/>
      <c r="OIG13" s="23"/>
      <c r="OIH13" s="23"/>
      <c r="OII13" s="23"/>
      <c r="OIJ13" s="23"/>
      <c r="OIK13" s="23"/>
      <c r="OIL13" s="23"/>
      <c r="OIM13" s="23"/>
      <c r="OIN13" s="23"/>
      <c r="OIO13" s="23"/>
      <c r="OIP13" s="23"/>
      <c r="OIQ13" s="23"/>
      <c r="OIR13" s="23"/>
      <c r="OIS13" s="23"/>
      <c r="OIT13" s="23"/>
      <c r="OIU13" s="23"/>
      <c r="OIV13" s="23"/>
      <c r="OIW13" s="23"/>
      <c r="OIX13" s="23"/>
      <c r="OIY13" s="23"/>
      <c r="OIZ13" s="23"/>
      <c r="OJA13" s="23"/>
      <c r="OJB13" s="23"/>
      <c r="OJC13" s="23"/>
      <c r="OJD13" s="23"/>
      <c r="OJE13" s="23"/>
      <c r="OJF13" s="23"/>
      <c r="OJG13" s="23"/>
      <c r="OJH13" s="23"/>
      <c r="OJI13" s="23"/>
      <c r="OJJ13" s="23"/>
      <c r="OJK13" s="23"/>
      <c r="OJL13" s="23"/>
      <c r="OJM13" s="23"/>
      <c r="OJN13" s="23"/>
      <c r="OJO13" s="23"/>
      <c r="OJP13" s="23"/>
      <c r="OJQ13" s="23"/>
      <c r="OJR13" s="23"/>
      <c r="OJS13" s="23"/>
      <c r="OJT13" s="23"/>
      <c r="OJU13" s="23"/>
      <c r="OJV13" s="23"/>
      <c r="OJW13" s="23"/>
      <c r="OJX13" s="23"/>
      <c r="OJY13" s="23"/>
      <c r="OJZ13" s="23"/>
      <c r="OKA13" s="23"/>
      <c r="OKB13" s="23"/>
      <c r="OKC13" s="23"/>
      <c r="OKD13" s="23"/>
      <c r="OKE13" s="23"/>
      <c r="OKF13" s="23"/>
      <c r="OKG13" s="23"/>
      <c r="OKH13" s="23"/>
      <c r="OKI13" s="23"/>
      <c r="OKJ13" s="23"/>
      <c r="OKK13" s="23"/>
      <c r="OKL13" s="23"/>
      <c r="OKM13" s="23"/>
      <c r="OKN13" s="23"/>
      <c r="OKO13" s="23"/>
      <c r="OKP13" s="23"/>
      <c r="OKQ13" s="23"/>
      <c r="OKR13" s="23"/>
      <c r="OKS13" s="23"/>
      <c r="OKT13" s="23"/>
      <c r="OKU13" s="23"/>
      <c r="OKV13" s="23"/>
      <c r="OKW13" s="23"/>
      <c r="OKX13" s="23"/>
      <c r="OKY13" s="23"/>
      <c r="OKZ13" s="23"/>
      <c r="OLA13" s="23"/>
      <c r="OLB13" s="23"/>
      <c r="OLC13" s="23"/>
      <c r="OLD13" s="23"/>
      <c r="OLE13" s="23"/>
      <c r="OLF13" s="23"/>
      <c r="OLG13" s="23"/>
      <c r="OLH13" s="23"/>
      <c r="OLI13" s="23"/>
      <c r="OLJ13" s="23"/>
      <c r="OLK13" s="23"/>
      <c r="OLL13" s="23"/>
      <c r="OLM13" s="23"/>
      <c r="OLN13" s="23"/>
      <c r="OLO13" s="23"/>
      <c r="OLP13" s="23"/>
      <c r="OLQ13" s="23"/>
      <c r="OLR13" s="23"/>
      <c r="OLS13" s="23"/>
      <c r="OLT13" s="23"/>
      <c r="OLU13" s="23"/>
      <c r="OLV13" s="23"/>
      <c r="OLW13" s="23"/>
      <c r="OLX13" s="23"/>
      <c r="OLY13" s="23"/>
      <c r="OLZ13" s="23"/>
      <c r="OMA13" s="23"/>
      <c r="OMB13" s="23"/>
      <c r="OMC13" s="23"/>
      <c r="OMD13" s="23"/>
      <c r="OME13" s="23"/>
      <c r="OMF13" s="23"/>
      <c r="OMG13" s="23"/>
      <c r="OMH13" s="23"/>
      <c r="OMI13" s="23"/>
      <c r="OMJ13" s="23"/>
      <c r="OMK13" s="23"/>
      <c r="OML13" s="23"/>
      <c r="OMM13" s="23"/>
      <c r="OMN13" s="23"/>
      <c r="OMO13" s="23"/>
      <c r="OMP13" s="23"/>
      <c r="OMQ13" s="23"/>
      <c r="OMR13" s="23"/>
      <c r="OMS13" s="23"/>
      <c r="OMT13" s="23"/>
      <c r="OMU13" s="23"/>
      <c r="OMV13" s="23"/>
      <c r="OMW13" s="23"/>
      <c r="OMX13" s="23"/>
      <c r="OMY13" s="23"/>
      <c r="OMZ13" s="23"/>
      <c r="ONA13" s="23"/>
      <c r="ONB13" s="23"/>
      <c r="ONC13" s="23"/>
      <c r="OND13" s="23"/>
      <c r="ONE13" s="23"/>
      <c r="ONF13" s="23"/>
      <c r="ONG13" s="23"/>
      <c r="ONH13" s="23"/>
      <c r="ONI13" s="23"/>
      <c r="ONJ13" s="23"/>
      <c r="ONK13" s="23"/>
      <c r="ONL13" s="23"/>
      <c r="ONM13" s="23"/>
      <c r="ONN13" s="23"/>
      <c r="ONO13" s="23"/>
      <c r="ONP13" s="23"/>
      <c r="ONQ13" s="23"/>
      <c r="ONR13" s="23"/>
      <c r="ONS13" s="23"/>
      <c r="ONT13" s="23"/>
      <c r="ONU13" s="23"/>
      <c r="ONV13" s="23"/>
      <c r="ONW13" s="23"/>
      <c r="ONX13" s="23"/>
      <c r="ONY13" s="23"/>
      <c r="ONZ13" s="23"/>
      <c r="OOA13" s="23"/>
      <c r="OOB13" s="23"/>
      <c r="OOC13" s="23"/>
      <c r="OOD13" s="23"/>
      <c r="OOE13" s="23"/>
      <c r="OOF13" s="23"/>
      <c r="OOG13" s="23"/>
      <c r="OOH13" s="23"/>
      <c r="OOI13" s="23"/>
      <c r="OOJ13" s="23"/>
      <c r="OOK13" s="23"/>
      <c r="OOL13" s="23"/>
      <c r="OOM13" s="23"/>
      <c r="OON13" s="23"/>
      <c r="OOO13" s="23"/>
      <c r="OOP13" s="23"/>
      <c r="OOQ13" s="23"/>
      <c r="OOR13" s="23"/>
      <c r="OOS13" s="23"/>
      <c r="OOT13" s="23"/>
      <c r="OOU13" s="23"/>
      <c r="OOV13" s="23"/>
      <c r="OOW13" s="23"/>
      <c r="OOX13" s="23"/>
      <c r="OOY13" s="23"/>
      <c r="OOZ13" s="23"/>
      <c r="OPA13" s="23"/>
      <c r="OPB13" s="23"/>
      <c r="OPC13" s="23"/>
      <c r="OPD13" s="23"/>
      <c r="OPE13" s="23"/>
      <c r="OPF13" s="23"/>
      <c r="OPG13" s="23"/>
      <c r="OPH13" s="23"/>
      <c r="OPI13" s="23"/>
      <c r="OPJ13" s="23"/>
      <c r="OPK13" s="23"/>
      <c r="OPL13" s="23"/>
      <c r="OPM13" s="23"/>
      <c r="OPN13" s="23"/>
      <c r="OPO13" s="23"/>
      <c r="OPP13" s="23"/>
      <c r="OPQ13" s="23"/>
      <c r="OPR13" s="23"/>
      <c r="OPS13" s="23"/>
      <c r="OPT13" s="23"/>
      <c r="OPU13" s="23"/>
      <c r="OPV13" s="23"/>
      <c r="OPW13" s="23"/>
      <c r="OPX13" s="23"/>
      <c r="OPY13" s="23"/>
      <c r="OPZ13" s="23"/>
      <c r="OQA13" s="23"/>
      <c r="OQB13" s="23"/>
      <c r="OQC13" s="23"/>
      <c r="OQD13" s="23"/>
      <c r="OQE13" s="23"/>
      <c r="OQF13" s="23"/>
      <c r="OQG13" s="23"/>
      <c r="OQH13" s="23"/>
      <c r="OQI13" s="23"/>
      <c r="OQJ13" s="23"/>
      <c r="OQK13" s="23"/>
      <c r="OQL13" s="23"/>
      <c r="OQM13" s="23"/>
      <c r="OQN13" s="23"/>
      <c r="OQO13" s="23"/>
      <c r="OQP13" s="23"/>
      <c r="OQQ13" s="23"/>
      <c r="OQR13" s="23"/>
      <c r="OQS13" s="23"/>
      <c r="OQT13" s="23"/>
      <c r="OQU13" s="23"/>
      <c r="OQV13" s="23"/>
      <c r="OQW13" s="23"/>
      <c r="OQX13" s="23"/>
      <c r="OQY13" s="23"/>
      <c r="OQZ13" s="23"/>
      <c r="ORA13" s="23"/>
      <c r="ORB13" s="23"/>
      <c r="ORC13" s="23"/>
      <c r="ORD13" s="23"/>
      <c r="ORE13" s="23"/>
      <c r="ORF13" s="23"/>
      <c r="ORG13" s="23"/>
      <c r="ORH13" s="23"/>
      <c r="ORI13" s="23"/>
      <c r="ORJ13" s="23"/>
      <c r="ORK13" s="23"/>
      <c r="ORL13" s="23"/>
      <c r="ORM13" s="23"/>
      <c r="ORN13" s="23"/>
      <c r="ORO13" s="23"/>
      <c r="ORP13" s="23"/>
      <c r="ORQ13" s="23"/>
      <c r="ORR13" s="23"/>
      <c r="ORS13" s="23"/>
      <c r="ORT13" s="23"/>
      <c r="ORU13" s="23"/>
      <c r="ORV13" s="23"/>
      <c r="ORW13" s="23"/>
      <c r="ORX13" s="23"/>
      <c r="ORY13" s="23"/>
      <c r="ORZ13" s="23"/>
      <c r="OSA13" s="23"/>
      <c r="OSB13" s="23"/>
      <c r="OSC13" s="23"/>
      <c r="OSD13" s="23"/>
      <c r="OSE13" s="23"/>
      <c r="OSF13" s="23"/>
      <c r="OSG13" s="23"/>
      <c r="OSH13" s="23"/>
      <c r="OSI13" s="23"/>
      <c r="OSJ13" s="23"/>
      <c r="OSK13" s="23"/>
      <c r="OSL13" s="23"/>
      <c r="OSM13" s="23"/>
      <c r="OSN13" s="23"/>
      <c r="OSO13" s="23"/>
      <c r="OSP13" s="23"/>
      <c r="OSQ13" s="23"/>
      <c r="OSR13" s="23"/>
      <c r="OSS13" s="23"/>
      <c r="OST13" s="23"/>
      <c r="OSU13" s="23"/>
      <c r="OSV13" s="23"/>
      <c r="OSW13" s="23"/>
      <c r="OSX13" s="23"/>
      <c r="OSY13" s="23"/>
      <c r="OSZ13" s="23"/>
      <c r="OTA13" s="23"/>
      <c r="OTB13" s="23"/>
      <c r="OTC13" s="23"/>
      <c r="OTD13" s="23"/>
      <c r="OTE13" s="23"/>
      <c r="OTF13" s="23"/>
      <c r="OTG13" s="23"/>
      <c r="OTH13" s="23"/>
      <c r="OTI13" s="23"/>
      <c r="OTJ13" s="23"/>
      <c r="OTK13" s="23"/>
      <c r="OTL13" s="23"/>
      <c r="OTM13" s="23"/>
      <c r="OTN13" s="23"/>
      <c r="OTO13" s="23"/>
      <c r="OTP13" s="23"/>
      <c r="OTQ13" s="23"/>
      <c r="OTR13" s="23"/>
      <c r="OTS13" s="23"/>
      <c r="OTT13" s="23"/>
      <c r="OTU13" s="23"/>
      <c r="OTV13" s="23"/>
      <c r="OTW13" s="23"/>
      <c r="OTX13" s="23"/>
      <c r="OTY13" s="23"/>
      <c r="OTZ13" s="23"/>
      <c r="OUA13" s="23"/>
      <c r="OUB13" s="23"/>
      <c r="OUC13" s="23"/>
      <c r="OUD13" s="23"/>
      <c r="OUE13" s="23"/>
      <c r="OUF13" s="23"/>
      <c r="OUG13" s="23"/>
      <c r="OUH13" s="23"/>
      <c r="OUI13" s="23"/>
      <c r="OUJ13" s="23"/>
      <c r="OUK13" s="23"/>
      <c r="OUL13" s="23"/>
      <c r="OUM13" s="23"/>
      <c r="OUN13" s="23"/>
      <c r="OUO13" s="23"/>
      <c r="OUP13" s="23"/>
      <c r="OUQ13" s="23"/>
      <c r="OUR13" s="23"/>
      <c r="OUS13" s="23"/>
      <c r="OUT13" s="23"/>
      <c r="OUU13" s="23"/>
      <c r="OUV13" s="23"/>
      <c r="OUW13" s="23"/>
      <c r="OUX13" s="23"/>
      <c r="OUY13" s="23"/>
      <c r="OUZ13" s="23"/>
      <c r="OVA13" s="23"/>
      <c r="OVB13" s="23"/>
      <c r="OVC13" s="23"/>
      <c r="OVD13" s="23"/>
      <c r="OVE13" s="23"/>
      <c r="OVF13" s="23"/>
      <c r="OVG13" s="23"/>
      <c r="OVH13" s="23"/>
      <c r="OVI13" s="23"/>
      <c r="OVJ13" s="23"/>
      <c r="OVK13" s="23"/>
      <c r="OVL13" s="23"/>
      <c r="OVM13" s="23"/>
      <c r="OVN13" s="23"/>
      <c r="OVO13" s="23"/>
      <c r="OVP13" s="23"/>
      <c r="OVQ13" s="23"/>
      <c r="OVR13" s="23"/>
      <c r="OVS13" s="23"/>
      <c r="OVT13" s="23"/>
      <c r="OVU13" s="23"/>
      <c r="OVV13" s="23"/>
      <c r="OVW13" s="23"/>
      <c r="OVX13" s="23"/>
      <c r="OVY13" s="23"/>
      <c r="OVZ13" s="23"/>
      <c r="OWA13" s="23"/>
      <c r="OWB13" s="23"/>
      <c r="OWC13" s="23"/>
      <c r="OWD13" s="23"/>
      <c r="OWE13" s="23"/>
      <c r="OWF13" s="23"/>
      <c r="OWG13" s="23"/>
      <c r="OWH13" s="23"/>
      <c r="OWI13" s="23"/>
      <c r="OWJ13" s="23"/>
      <c r="OWK13" s="23"/>
      <c r="OWL13" s="23"/>
      <c r="OWM13" s="23"/>
      <c r="OWN13" s="23"/>
      <c r="OWO13" s="23"/>
      <c r="OWP13" s="23"/>
      <c r="OWQ13" s="23"/>
      <c r="OWR13" s="23"/>
      <c r="OWS13" s="23"/>
      <c r="OWT13" s="23"/>
      <c r="OWU13" s="23"/>
      <c r="OWV13" s="23"/>
      <c r="OWW13" s="23"/>
      <c r="OWX13" s="23"/>
      <c r="OWY13" s="23"/>
      <c r="OWZ13" s="23"/>
      <c r="OXA13" s="23"/>
      <c r="OXB13" s="23"/>
      <c r="OXC13" s="23"/>
      <c r="OXD13" s="23"/>
      <c r="OXE13" s="23"/>
      <c r="OXF13" s="23"/>
      <c r="OXG13" s="23"/>
      <c r="OXH13" s="23"/>
      <c r="OXI13" s="23"/>
      <c r="OXJ13" s="23"/>
      <c r="OXK13" s="23"/>
      <c r="OXL13" s="23"/>
      <c r="OXM13" s="23"/>
      <c r="OXN13" s="23"/>
      <c r="OXO13" s="23"/>
      <c r="OXP13" s="23"/>
      <c r="OXQ13" s="23"/>
      <c r="OXR13" s="23"/>
      <c r="OXS13" s="23"/>
      <c r="OXT13" s="23"/>
      <c r="OXU13" s="23"/>
      <c r="OXV13" s="23"/>
      <c r="OXW13" s="23"/>
      <c r="OXX13" s="23"/>
      <c r="OXY13" s="23"/>
      <c r="OXZ13" s="23"/>
      <c r="OYA13" s="23"/>
      <c r="OYB13" s="23"/>
      <c r="OYC13" s="23"/>
      <c r="OYD13" s="23"/>
      <c r="OYE13" s="23"/>
      <c r="OYF13" s="23"/>
      <c r="OYG13" s="23"/>
      <c r="OYH13" s="23"/>
      <c r="OYI13" s="23"/>
      <c r="OYJ13" s="23"/>
      <c r="OYK13" s="23"/>
      <c r="OYL13" s="23"/>
      <c r="OYM13" s="23"/>
      <c r="OYN13" s="23"/>
      <c r="OYO13" s="23"/>
      <c r="OYP13" s="23"/>
      <c r="OYQ13" s="23"/>
      <c r="OYR13" s="23"/>
      <c r="OYS13" s="23"/>
      <c r="OYT13" s="23"/>
      <c r="OYU13" s="23"/>
      <c r="OYV13" s="23"/>
      <c r="OYW13" s="23"/>
      <c r="OYX13" s="23"/>
      <c r="OYY13" s="23"/>
      <c r="OYZ13" s="23"/>
      <c r="OZA13" s="23"/>
      <c r="OZB13" s="23"/>
      <c r="OZC13" s="23"/>
      <c r="OZD13" s="23"/>
      <c r="OZE13" s="23"/>
      <c r="OZF13" s="23"/>
      <c r="OZG13" s="23"/>
      <c r="OZH13" s="23"/>
      <c r="OZI13" s="23"/>
      <c r="OZJ13" s="23"/>
      <c r="OZK13" s="23"/>
      <c r="OZL13" s="23"/>
      <c r="OZM13" s="23"/>
      <c r="OZN13" s="23"/>
      <c r="OZO13" s="23"/>
      <c r="OZP13" s="23"/>
      <c r="OZQ13" s="23"/>
      <c r="OZR13" s="23"/>
      <c r="OZS13" s="23"/>
      <c r="OZT13" s="23"/>
      <c r="OZU13" s="23"/>
      <c r="OZV13" s="23"/>
      <c r="OZW13" s="23"/>
      <c r="OZX13" s="23"/>
      <c r="OZY13" s="23"/>
      <c r="OZZ13" s="23"/>
      <c r="PAA13" s="23"/>
      <c r="PAB13" s="23"/>
      <c r="PAC13" s="23"/>
      <c r="PAD13" s="23"/>
      <c r="PAE13" s="23"/>
      <c r="PAF13" s="23"/>
      <c r="PAG13" s="23"/>
      <c r="PAH13" s="23"/>
      <c r="PAI13" s="23"/>
      <c r="PAJ13" s="23"/>
      <c r="PAK13" s="23"/>
      <c r="PAL13" s="23"/>
      <c r="PAM13" s="23"/>
      <c r="PAN13" s="23"/>
      <c r="PAO13" s="23"/>
      <c r="PAP13" s="23"/>
      <c r="PAQ13" s="23"/>
      <c r="PAR13" s="23"/>
      <c r="PAS13" s="23"/>
      <c r="PAT13" s="23"/>
      <c r="PAU13" s="23"/>
      <c r="PAV13" s="23"/>
      <c r="PAW13" s="23"/>
      <c r="PAX13" s="23"/>
      <c r="PAY13" s="23"/>
      <c r="PAZ13" s="23"/>
      <c r="PBA13" s="23"/>
      <c r="PBB13" s="23"/>
      <c r="PBC13" s="23"/>
      <c r="PBD13" s="23"/>
      <c r="PBE13" s="23"/>
      <c r="PBF13" s="23"/>
      <c r="PBG13" s="23"/>
      <c r="PBH13" s="23"/>
      <c r="PBI13" s="23"/>
      <c r="PBJ13" s="23"/>
      <c r="PBK13" s="23"/>
      <c r="PBL13" s="23"/>
      <c r="PBM13" s="23"/>
      <c r="PBN13" s="23"/>
      <c r="PBO13" s="23"/>
      <c r="PBP13" s="23"/>
      <c r="PBQ13" s="23"/>
      <c r="PBR13" s="23"/>
      <c r="PBS13" s="23"/>
      <c r="PBT13" s="23"/>
      <c r="PBU13" s="23"/>
      <c r="PBV13" s="23"/>
      <c r="PBW13" s="23"/>
      <c r="PBX13" s="23"/>
      <c r="PBY13" s="23"/>
      <c r="PBZ13" s="23"/>
      <c r="PCA13" s="23"/>
      <c r="PCB13" s="23"/>
      <c r="PCC13" s="23"/>
      <c r="PCD13" s="23"/>
      <c r="PCE13" s="23"/>
      <c r="PCF13" s="23"/>
      <c r="PCG13" s="23"/>
      <c r="PCH13" s="23"/>
      <c r="PCI13" s="23"/>
      <c r="PCJ13" s="23"/>
      <c r="PCK13" s="23"/>
      <c r="PCL13" s="23"/>
      <c r="PCM13" s="23"/>
      <c r="PCN13" s="23"/>
      <c r="PCO13" s="23"/>
      <c r="PCP13" s="23"/>
      <c r="PCQ13" s="23"/>
      <c r="PCR13" s="23"/>
      <c r="PCS13" s="23"/>
      <c r="PCT13" s="23"/>
      <c r="PCU13" s="23"/>
      <c r="PCV13" s="23"/>
      <c r="PCW13" s="23"/>
      <c r="PCX13" s="23"/>
      <c r="PCY13" s="23"/>
      <c r="PCZ13" s="23"/>
      <c r="PDA13" s="23"/>
      <c r="PDB13" s="23"/>
      <c r="PDC13" s="23"/>
      <c r="PDD13" s="23"/>
      <c r="PDE13" s="23"/>
      <c r="PDF13" s="23"/>
      <c r="PDG13" s="23"/>
      <c r="PDH13" s="23"/>
      <c r="PDI13" s="23"/>
      <c r="PDJ13" s="23"/>
      <c r="PDK13" s="23"/>
      <c r="PDL13" s="23"/>
      <c r="PDM13" s="23"/>
      <c r="PDN13" s="23"/>
      <c r="PDO13" s="23"/>
      <c r="PDP13" s="23"/>
      <c r="PDQ13" s="23"/>
      <c r="PDR13" s="23"/>
      <c r="PDS13" s="23"/>
      <c r="PDT13" s="23"/>
      <c r="PDU13" s="23"/>
      <c r="PDV13" s="23"/>
      <c r="PDW13" s="23"/>
      <c r="PDX13" s="23"/>
      <c r="PDY13" s="23"/>
      <c r="PDZ13" s="23"/>
      <c r="PEA13" s="23"/>
      <c r="PEB13" s="23"/>
      <c r="PEC13" s="23"/>
      <c r="PED13" s="23"/>
      <c r="PEE13" s="23"/>
      <c r="PEF13" s="23"/>
      <c r="PEG13" s="23"/>
      <c r="PEH13" s="23"/>
      <c r="PEI13" s="23"/>
      <c r="PEJ13" s="23"/>
      <c r="PEK13" s="23"/>
      <c r="PEL13" s="23"/>
      <c r="PEM13" s="23"/>
      <c r="PEN13" s="23"/>
      <c r="PEO13" s="23"/>
      <c r="PEP13" s="23"/>
      <c r="PEQ13" s="23"/>
      <c r="PER13" s="23"/>
      <c r="PES13" s="23"/>
      <c r="PET13" s="23"/>
      <c r="PEU13" s="23"/>
      <c r="PEV13" s="23"/>
      <c r="PEW13" s="23"/>
      <c r="PEX13" s="23"/>
      <c r="PEY13" s="23"/>
      <c r="PEZ13" s="23"/>
      <c r="PFA13" s="23"/>
      <c r="PFB13" s="23"/>
      <c r="PFC13" s="23"/>
      <c r="PFD13" s="23"/>
      <c r="PFE13" s="23"/>
      <c r="PFF13" s="23"/>
      <c r="PFG13" s="23"/>
      <c r="PFH13" s="23"/>
      <c r="PFI13" s="23"/>
      <c r="PFJ13" s="23"/>
      <c r="PFK13" s="23"/>
      <c r="PFL13" s="23"/>
      <c r="PFM13" s="23"/>
      <c r="PFN13" s="23"/>
      <c r="PFO13" s="23"/>
      <c r="PFP13" s="23"/>
      <c r="PFQ13" s="23"/>
      <c r="PFR13" s="23"/>
      <c r="PFS13" s="23"/>
      <c r="PFT13" s="23"/>
      <c r="PFU13" s="23"/>
      <c r="PFV13" s="23"/>
      <c r="PFW13" s="23"/>
      <c r="PFX13" s="23"/>
      <c r="PFY13" s="23"/>
      <c r="PFZ13" s="23"/>
      <c r="PGA13" s="23"/>
      <c r="PGB13" s="23"/>
      <c r="PGC13" s="23"/>
      <c r="PGD13" s="23"/>
      <c r="PGE13" s="23"/>
      <c r="PGF13" s="23"/>
      <c r="PGG13" s="23"/>
      <c r="PGH13" s="23"/>
      <c r="PGI13" s="23"/>
      <c r="PGJ13" s="23"/>
      <c r="PGK13" s="23"/>
      <c r="PGL13" s="23"/>
      <c r="PGM13" s="23"/>
      <c r="PGN13" s="23"/>
      <c r="PGO13" s="23"/>
      <c r="PGP13" s="23"/>
      <c r="PGQ13" s="23"/>
      <c r="PGR13" s="23"/>
      <c r="PGS13" s="23"/>
      <c r="PGT13" s="23"/>
      <c r="PGU13" s="23"/>
      <c r="PGV13" s="23"/>
      <c r="PGW13" s="23"/>
      <c r="PGX13" s="23"/>
      <c r="PGY13" s="23"/>
      <c r="PGZ13" s="23"/>
      <c r="PHA13" s="23"/>
      <c r="PHB13" s="23"/>
      <c r="PHC13" s="23"/>
      <c r="PHD13" s="23"/>
      <c r="PHE13" s="23"/>
      <c r="PHF13" s="23"/>
      <c r="PHG13" s="23"/>
      <c r="PHH13" s="23"/>
      <c r="PHI13" s="23"/>
      <c r="PHJ13" s="23"/>
      <c r="PHK13" s="23"/>
      <c r="PHL13" s="23"/>
      <c r="PHM13" s="23"/>
      <c r="PHN13" s="23"/>
      <c r="PHO13" s="23"/>
      <c r="PHP13" s="23"/>
      <c r="PHQ13" s="23"/>
      <c r="PHR13" s="23"/>
      <c r="PHS13" s="23"/>
      <c r="PHT13" s="23"/>
      <c r="PHU13" s="23"/>
      <c r="PHV13" s="23"/>
      <c r="PHW13" s="23"/>
      <c r="PHX13" s="23"/>
      <c r="PHY13" s="23"/>
      <c r="PHZ13" s="23"/>
      <c r="PIA13" s="23"/>
      <c r="PIB13" s="23"/>
      <c r="PIC13" s="23"/>
      <c r="PID13" s="23"/>
      <c r="PIE13" s="23"/>
      <c r="PIF13" s="23"/>
      <c r="PIG13" s="23"/>
      <c r="PIH13" s="23"/>
      <c r="PII13" s="23"/>
      <c r="PIJ13" s="23"/>
      <c r="PIK13" s="23"/>
      <c r="PIL13" s="23"/>
      <c r="PIM13" s="23"/>
      <c r="PIN13" s="23"/>
      <c r="PIO13" s="23"/>
      <c r="PIP13" s="23"/>
      <c r="PIQ13" s="23"/>
      <c r="PIR13" s="23"/>
      <c r="PIS13" s="23"/>
      <c r="PIT13" s="23"/>
      <c r="PIU13" s="23"/>
      <c r="PIV13" s="23"/>
      <c r="PIW13" s="23"/>
      <c r="PIX13" s="23"/>
      <c r="PIY13" s="23"/>
      <c r="PIZ13" s="23"/>
      <c r="PJA13" s="23"/>
      <c r="PJB13" s="23"/>
      <c r="PJC13" s="23"/>
      <c r="PJD13" s="23"/>
      <c r="PJE13" s="23"/>
      <c r="PJF13" s="23"/>
      <c r="PJG13" s="23"/>
      <c r="PJH13" s="23"/>
      <c r="PJI13" s="23"/>
      <c r="PJJ13" s="23"/>
      <c r="PJK13" s="23"/>
      <c r="PJL13" s="23"/>
      <c r="PJM13" s="23"/>
      <c r="PJN13" s="23"/>
      <c r="PJO13" s="23"/>
      <c r="PJP13" s="23"/>
      <c r="PJQ13" s="23"/>
      <c r="PJR13" s="23"/>
      <c r="PJS13" s="23"/>
      <c r="PJT13" s="23"/>
      <c r="PJU13" s="23"/>
      <c r="PJV13" s="23"/>
      <c r="PJW13" s="23"/>
      <c r="PJX13" s="23"/>
      <c r="PJY13" s="23"/>
      <c r="PJZ13" s="23"/>
      <c r="PKA13" s="23"/>
      <c r="PKB13" s="23"/>
      <c r="PKC13" s="23"/>
      <c r="PKD13" s="23"/>
      <c r="PKE13" s="23"/>
      <c r="PKF13" s="23"/>
      <c r="PKG13" s="23"/>
      <c r="PKH13" s="23"/>
      <c r="PKI13" s="23"/>
      <c r="PKJ13" s="23"/>
      <c r="PKK13" s="23"/>
      <c r="PKL13" s="23"/>
      <c r="PKM13" s="23"/>
      <c r="PKN13" s="23"/>
      <c r="PKO13" s="23"/>
      <c r="PKP13" s="23"/>
      <c r="PKQ13" s="23"/>
      <c r="PKR13" s="23"/>
      <c r="PKS13" s="23"/>
      <c r="PKT13" s="23"/>
      <c r="PKU13" s="23"/>
      <c r="PKV13" s="23"/>
      <c r="PKW13" s="23"/>
      <c r="PKX13" s="23"/>
      <c r="PKY13" s="23"/>
      <c r="PKZ13" s="23"/>
      <c r="PLA13" s="23"/>
      <c r="PLB13" s="23"/>
      <c r="PLC13" s="23"/>
      <c r="PLD13" s="23"/>
      <c r="PLE13" s="23"/>
      <c r="PLF13" s="23"/>
      <c r="PLG13" s="23"/>
      <c r="PLH13" s="23"/>
      <c r="PLI13" s="23"/>
      <c r="PLJ13" s="23"/>
      <c r="PLK13" s="23"/>
      <c r="PLL13" s="23"/>
      <c r="PLM13" s="23"/>
      <c r="PLN13" s="23"/>
      <c r="PLO13" s="23"/>
      <c r="PLP13" s="23"/>
      <c r="PLQ13" s="23"/>
      <c r="PLR13" s="23"/>
      <c r="PLS13" s="23"/>
      <c r="PLT13" s="23"/>
      <c r="PLU13" s="23"/>
      <c r="PLV13" s="23"/>
      <c r="PLW13" s="23"/>
      <c r="PLX13" s="23"/>
      <c r="PLY13" s="23"/>
      <c r="PLZ13" s="23"/>
      <c r="PMA13" s="23"/>
      <c r="PMB13" s="23"/>
      <c r="PMC13" s="23"/>
      <c r="PMD13" s="23"/>
      <c r="PME13" s="23"/>
      <c r="PMF13" s="23"/>
      <c r="PMG13" s="23"/>
      <c r="PMH13" s="23"/>
      <c r="PMI13" s="23"/>
      <c r="PMJ13" s="23"/>
      <c r="PMK13" s="23"/>
      <c r="PML13" s="23"/>
      <c r="PMM13" s="23"/>
      <c r="PMN13" s="23"/>
      <c r="PMO13" s="23"/>
      <c r="PMP13" s="23"/>
      <c r="PMQ13" s="23"/>
      <c r="PMR13" s="23"/>
      <c r="PMS13" s="23"/>
      <c r="PMT13" s="23"/>
      <c r="PMU13" s="23"/>
      <c r="PMV13" s="23"/>
      <c r="PMW13" s="23"/>
      <c r="PMX13" s="23"/>
      <c r="PMY13" s="23"/>
      <c r="PMZ13" s="23"/>
      <c r="PNA13" s="23"/>
      <c r="PNB13" s="23"/>
      <c r="PNC13" s="23"/>
      <c r="PND13" s="23"/>
      <c r="PNE13" s="23"/>
      <c r="PNF13" s="23"/>
      <c r="PNG13" s="23"/>
      <c r="PNH13" s="23"/>
      <c r="PNI13" s="23"/>
      <c r="PNJ13" s="23"/>
      <c r="PNK13" s="23"/>
      <c r="PNL13" s="23"/>
      <c r="PNM13" s="23"/>
      <c r="PNN13" s="23"/>
      <c r="PNO13" s="23"/>
      <c r="PNP13" s="23"/>
      <c r="PNQ13" s="23"/>
      <c r="PNR13" s="23"/>
      <c r="PNS13" s="23"/>
      <c r="PNT13" s="23"/>
      <c r="PNU13" s="23"/>
      <c r="PNV13" s="23"/>
      <c r="PNW13" s="23"/>
      <c r="PNX13" s="23"/>
      <c r="PNY13" s="23"/>
      <c r="PNZ13" s="23"/>
      <c r="POA13" s="23"/>
      <c r="POB13" s="23"/>
      <c r="POC13" s="23"/>
      <c r="POD13" s="23"/>
      <c r="POE13" s="23"/>
      <c r="POF13" s="23"/>
      <c r="POG13" s="23"/>
      <c r="POH13" s="23"/>
      <c r="POI13" s="23"/>
      <c r="POJ13" s="23"/>
      <c r="POK13" s="23"/>
      <c r="POL13" s="23"/>
      <c r="POM13" s="23"/>
      <c r="PON13" s="23"/>
      <c r="POO13" s="23"/>
      <c r="POP13" s="23"/>
      <c r="POQ13" s="23"/>
      <c r="POR13" s="23"/>
      <c r="POS13" s="23"/>
      <c r="POT13" s="23"/>
      <c r="POU13" s="23"/>
      <c r="POV13" s="23"/>
      <c r="POW13" s="23"/>
      <c r="POX13" s="23"/>
      <c r="POY13" s="23"/>
      <c r="POZ13" s="23"/>
      <c r="PPA13" s="23"/>
      <c r="PPB13" s="23"/>
      <c r="PPC13" s="23"/>
      <c r="PPD13" s="23"/>
      <c r="PPE13" s="23"/>
      <c r="PPF13" s="23"/>
      <c r="PPG13" s="23"/>
      <c r="PPH13" s="23"/>
      <c r="PPI13" s="23"/>
      <c r="PPJ13" s="23"/>
      <c r="PPK13" s="23"/>
      <c r="PPL13" s="23"/>
      <c r="PPM13" s="23"/>
      <c r="PPN13" s="23"/>
      <c r="PPO13" s="23"/>
      <c r="PPP13" s="23"/>
      <c r="PPQ13" s="23"/>
      <c r="PPR13" s="23"/>
      <c r="PPS13" s="23"/>
      <c r="PPT13" s="23"/>
      <c r="PPU13" s="23"/>
      <c r="PPV13" s="23"/>
      <c r="PPW13" s="23"/>
      <c r="PPX13" s="23"/>
      <c r="PPY13" s="23"/>
      <c r="PPZ13" s="23"/>
      <c r="PQA13" s="23"/>
      <c r="PQB13" s="23"/>
      <c r="PQC13" s="23"/>
      <c r="PQD13" s="23"/>
      <c r="PQE13" s="23"/>
      <c r="PQF13" s="23"/>
      <c r="PQG13" s="23"/>
      <c r="PQH13" s="23"/>
      <c r="PQI13" s="23"/>
      <c r="PQJ13" s="23"/>
      <c r="PQK13" s="23"/>
      <c r="PQL13" s="23"/>
      <c r="PQM13" s="23"/>
      <c r="PQN13" s="23"/>
      <c r="PQO13" s="23"/>
      <c r="PQP13" s="23"/>
      <c r="PQQ13" s="23"/>
      <c r="PQR13" s="23"/>
      <c r="PQS13" s="23"/>
      <c r="PQT13" s="23"/>
      <c r="PQU13" s="23"/>
      <c r="PQV13" s="23"/>
      <c r="PQW13" s="23"/>
      <c r="PQX13" s="23"/>
      <c r="PQY13" s="23"/>
      <c r="PQZ13" s="23"/>
      <c r="PRA13" s="23"/>
      <c r="PRB13" s="23"/>
      <c r="PRC13" s="23"/>
      <c r="PRD13" s="23"/>
      <c r="PRE13" s="23"/>
      <c r="PRF13" s="23"/>
      <c r="PRG13" s="23"/>
      <c r="PRH13" s="23"/>
      <c r="PRI13" s="23"/>
      <c r="PRJ13" s="23"/>
      <c r="PRK13" s="23"/>
      <c r="PRL13" s="23"/>
      <c r="PRM13" s="23"/>
      <c r="PRN13" s="23"/>
      <c r="PRO13" s="23"/>
      <c r="PRP13" s="23"/>
      <c r="PRQ13" s="23"/>
      <c r="PRR13" s="23"/>
      <c r="PRS13" s="23"/>
      <c r="PRT13" s="23"/>
      <c r="PRU13" s="23"/>
      <c r="PRV13" s="23"/>
      <c r="PRW13" s="23"/>
      <c r="PRX13" s="23"/>
      <c r="PRY13" s="23"/>
      <c r="PRZ13" s="23"/>
      <c r="PSA13" s="23"/>
      <c r="PSB13" s="23"/>
      <c r="PSC13" s="23"/>
      <c r="PSD13" s="23"/>
      <c r="PSE13" s="23"/>
      <c r="PSF13" s="23"/>
      <c r="PSG13" s="23"/>
      <c r="PSH13" s="23"/>
      <c r="PSI13" s="23"/>
      <c r="PSJ13" s="23"/>
      <c r="PSK13" s="23"/>
      <c r="PSL13" s="23"/>
      <c r="PSM13" s="23"/>
      <c r="PSN13" s="23"/>
      <c r="PSO13" s="23"/>
      <c r="PSP13" s="23"/>
      <c r="PSQ13" s="23"/>
      <c r="PSR13" s="23"/>
      <c r="PSS13" s="23"/>
      <c r="PST13" s="23"/>
      <c r="PSU13" s="23"/>
      <c r="PSV13" s="23"/>
      <c r="PSW13" s="23"/>
      <c r="PSX13" s="23"/>
      <c r="PSY13" s="23"/>
      <c r="PSZ13" s="23"/>
      <c r="PTA13" s="23"/>
      <c r="PTB13" s="23"/>
      <c r="PTC13" s="23"/>
      <c r="PTD13" s="23"/>
      <c r="PTE13" s="23"/>
      <c r="PTF13" s="23"/>
      <c r="PTG13" s="23"/>
      <c r="PTH13" s="23"/>
      <c r="PTI13" s="23"/>
      <c r="PTJ13" s="23"/>
      <c r="PTK13" s="23"/>
      <c r="PTL13" s="23"/>
      <c r="PTM13" s="23"/>
      <c r="PTN13" s="23"/>
      <c r="PTO13" s="23"/>
      <c r="PTP13" s="23"/>
      <c r="PTQ13" s="23"/>
      <c r="PTR13" s="23"/>
      <c r="PTS13" s="23"/>
      <c r="PTT13" s="23"/>
      <c r="PTU13" s="23"/>
      <c r="PTV13" s="23"/>
      <c r="PTW13" s="23"/>
      <c r="PTX13" s="23"/>
      <c r="PTY13" s="23"/>
      <c r="PTZ13" s="23"/>
      <c r="PUA13" s="23"/>
      <c r="PUB13" s="23"/>
      <c r="PUC13" s="23"/>
      <c r="PUD13" s="23"/>
      <c r="PUE13" s="23"/>
      <c r="PUF13" s="23"/>
      <c r="PUG13" s="23"/>
      <c r="PUH13" s="23"/>
      <c r="PUI13" s="23"/>
      <c r="PUJ13" s="23"/>
      <c r="PUK13" s="23"/>
      <c r="PUL13" s="23"/>
      <c r="PUM13" s="23"/>
      <c r="PUN13" s="23"/>
      <c r="PUO13" s="23"/>
      <c r="PUP13" s="23"/>
      <c r="PUQ13" s="23"/>
      <c r="PUR13" s="23"/>
      <c r="PUS13" s="23"/>
      <c r="PUT13" s="23"/>
      <c r="PUU13" s="23"/>
      <c r="PUV13" s="23"/>
      <c r="PUW13" s="23"/>
      <c r="PUX13" s="23"/>
      <c r="PUY13" s="23"/>
      <c r="PUZ13" s="23"/>
      <c r="PVA13" s="23"/>
      <c r="PVB13" s="23"/>
      <c r="PVC13" s="23"/>
      <c r="PVD13" s="23"/>
      <c r="PVE13" s="23"/>
      <c r="PVF13" s="23"/>
      <c r="PVG13" s="23"/>
      <c r="PVH13" s="23"/>
      <c r="PVI13" s="23"/>
      <c r="PVJ13" s="23"/>
      <c r="PVK13" s="23"/>
      <c r="PVL13" s="23"/>
      <c r="PVM13" s="23"/>
      <c r="PVN13" s="23"/>
      <c r="PVO13" s="23"/>
      <c r="PVP13" s="23"/>
      <c r="PVQ13" s="23"/>
      <c r="PVR13" s="23"/>
      <c r="PVS13" s="23"/>
      <c r="PVT13" s="23"/>
      <c r="PVU13" s="23"/>
      <c r="PVV13" s="23"/>
      <c r="PVW13" s="23"/>
      <c r="PVX13" s="23"/>
      <c r="PVY13" s="23"/>
      <c r="PVZ13" s="23"/>
      <c r="PWA13" s="23"/>
      <c r="PWB13" s="23"/>
      <c r="PWC13" s="23"/>
      <c r="PWD13" s="23"/>
      <c r="PWE13" s="23"/>
      <c r="PWF13" s="23"/>
      <c r="PWG13" s="23"/>
      <c r="PWH13" s="23"/>
      <c r="PWI13" s="23"/>
      <c r="PWJ13" s="23"/>
      <c r="PWK13" s="23"/>
      <c r="PWL13" s="23"/>
      <c r="PWM13" s="23"/>
      <c r="PWN13" s="23"/>
      <c r="PWO13" s="23"/>
      <c r="PWP13" s="23"/>
      <c r="PWQ13" s="23"/>
      <c r="PWR13" s="23"/>
      <c r="PWS13" s="23"/>
      <c r="PWT13" s="23"/>
      <c r="PWU13" s="23"/>
      <c r="PWV13" s="23"/>
      <c r="PWW13" s="23"/>
      <c r="PWX13" s="23"/>
      <c r="PWY13" s="23"/>
      <c r="PWZ13" s="23"/>
      <c r="PXA13" s="23"/>
      <c r="PXB13" s="23"/>
      <c r="PXC13" s="23"/>
      <c r="PXD13" s="23"/>
      <c r="PXE13" s="23"/>
      <c r="PXF13" s="23"/>
      <c r="PXG13" s="23"/>
      <c r="PXH13" s="23"/>
      <c r="PXI13" s="23"/>
      <c r="PXJ13" s="23"/>
      <c r="PXK13" s="23"/>
      <c r="PXL13" s="23"/>
      <c r="PXM13" s="23"/>
      <c r="PXN13" s="23"/>
      <c r="PXO13" s="23"/>
      <c r="PXP13" s="23"/>
      <c r="PXQ13" s="23"/>
      <c r="PXR13" s="23"/>
      <c r="PXS13" s="23"/>
      <c r="PXT13" s="23"/>
      <c r="PXU13" s="23"/>
      <c r="PXV13" s="23"/>
      <c r="PXW13" s="23"/>
      <c r="PXX13" s="23"/>
      <c r="PXY13" s="23"/>
      <c r="PXZ13" s="23"/>
      <c r="PYA13" s="23"/>
      <c r="PYB13" s="23"/>
      <c r="PYC13" s="23"/>
      <c r="PYD13" s="23"/>
      <c r="PYE13" s="23"/>
      <c r="PYF13" s="23"/>
      <c r="PYG13" s="23"/>
      <c r="PYH13" s="23"/>
      <c r="PYI13" s="23"/>
      <c r="PYJ13" s="23"/>
      <c r="PYK13" s="23"/>
      <c r="PYL13" s="23"/>
      <c r="PYM13" s="23"/>
      <c r="PYN13" s="23"/>
      <c r="PYO13" s="23"/>
      <c r="PYP13" s="23"/>
      <c r="PYQ13" s="23"/>
      <c r="PYR13" s="23"/>
      <c r="PYS13" s="23"/>
      <c r="PYT13" s="23"/>
      <c r="PYU13" s="23"/>
      <c r="PYV13" s="23"/>
      <c r="PYW13" s="23"/>
      <c r="PYX13" s="23"/>
      <c r="PYY13" s="23"/>
      <c r="PYZ13" s="23"/>
      <c r="PZA13" s="23"/>
      <c r="PZB13" s="23"/>
      <c r="PZC13" s="23"/>
      <c r="PZD13" s="23"/>
      <c r="PZE13" s="23"/>
      <c r="PZF13" s="23"/>
      <c r="PZG13" s="23"/>
      <c r="PZH13" s="23"/>
      <c r="PZI13" s="23"/>
      <c r="PZJ13" s="23"/>
      <c r="PZK13" s="23"/>
      <c r="PZL13" s="23"/>
      <c r="PZM13" s="23"/>
      <c r="PZN13" s="23"/>
      <c r="PZO13" s="23"/>
      <c r="PZP13" s="23"/>
      <c r="PZQ13" s="23"/>
      <c r="PZR13" s="23"/>
      <c r="PZS13" s="23"/>
      <c r="PZT13" s="23"/>
      <c r="PZU13" s="23"/>
      <c r="PZV13" s="23"/>
      <c r="PZW13" s="23"/>
      <c r="PZX13" s="23"/>
      <c r="PZY13" s="23"/>
      <c r="PZZ13" s="23"/>
      <c r="QAA13" s="23"/>
      <c r="QAB13" s="23"/>
      <c r="QAC13" s="23"/>
      <c r="QAD13" s="23"/>
      <c r="QAE13" s="23"/>
      <c r="QAF13" s="23"/>
      <c r="QAG13" s="23"/>
      <c r="QAH13" s="23"/>
      <c r="QAI13" s="23"/>
      <c r="QAJ13" s="23"/>
      <c r="QAK13" s="23"/>
      <c r="QAL13" s="23"/>
      <c r="QAM13" s="23"/>
      <c r="QAN13" s="23"/>
      <c r="QAO13" s="23"/>
      <c r="QAP13" s="23"/>
      <c r="QAQ13" s="23"/>
      <c r="QAR13" s="23"/>
      <c r="QAS13" s="23"/>
      <c r="QAT13" s="23"/>
      <c r="QAU13" s="23"/>
      <c r="QAV13" s="23"/>
      <c r="QAW13" s="23"/>
      <c r="QAX13" s="23"/>
      <c r="QAY13" s="23"/>
      <c r="QAZ13" s="23"/>
      <c r="QBA13" s="23"/>
      <c r="QBB13" s="23"/>
      <c r="QBC13" s="23"/>
      <c r="QBD13" s="23"/>
      <c r="QBE13" s="23"/>
      <c r="QBF13" s="23"/>
      <c r="QBG13" s="23"/>
      <c r="QBH13" s="23"/>
      <c r="QBI13" s="23"/>
      <c r="QBJ13" s="23"/>
      <c r="QBK13" s="23"/>
      <c r="QBL13" s="23"/>
      <c r="QBM13" s="23"/>
      <c r="QBN13" s="23"/>
      <c r="QBO13" s="23"/>
      <c r="QBP13" s="23"/>
      <c r="QBQ13" s="23"/>
      <c r="QBR13" s="23"/>
      <c r="QBS13" s="23"/>
      <c r="QBT13" s="23"/>
      <c r="QBU13" s="23"/>
      <c r="QBV13" s="23"/>
      <c r="QBW13" s="23"/>
      <c r="QBX13" s="23"/>
      <c r="QBY13" s="23"/>
      <c r="QBZ13" s="23"/>
      <c r="QCA13" s="23"/>
      <c r="QCB13" s="23"/>
      <c r="QCC13" s="23"/>
      <c r="QCD13" s="23"/>
      <c r="QCE13" s="23"/>
      <c r="QCF13" s="23"/>
      <c r="QCG13" s="23"/>
      <c r="QCH13" s="23"/>
      <c r="QCI13" s="23"/>
      <c r="QCJ13" s="23"/>
      <c r="QCK13" s="23"/>
      <c r="QCL13" s="23"/>
      <c r="QCM13" s="23"/>
      <c r="QCN13" s="23"/>
      <c r="QCO13" s="23"/>
      <c r="QCP13" s="23"/>
      <c r="QCQ13" s="23"/>
      <c r="QCR13" s="23"/>
      <c r="QCS13" s="23"/>
      <c r="QCT13" s="23"/>
      <c r="QCU13" s="23"/>
      <c r="QCV13" s="23"/>
      <c r="QCW13" s="23"/>
      <c r="QCX13" s="23"/>
      <c r="QCY13" s="23"/>
      <c r="QCZ13" s="23"/>
      <c r="QDA13" s="23"/>
      <c r="QDB13" s="23"/>
      <c r="QDC13" s="23"/>
      <c r="QDD13" s="23"/>
      <c r="QDE13" s="23"/>
      <c r="QDF13" s="23"/>
      <c r="QDG13" s="23"/>
      <c r="QDH13" s="23"/>
      <c r="QDI13" s="23"/>
      <c r="QDJ13" s="23"/>
      <c r="QDK13" s="23"/>
      <c r="QDL13" s="23"/>
      <c r="QDM13" s="23"/>
      <c r="QDN13" s="23"/>
      <c r="QDO13" s="23"/>
      <c r="QDP13" s="23"/>
      <c r="QDQ13" s="23"/>
      <c r="QDR13" s="23"/>
      <c r="QDS13" s="23"/>
      <c r="QDT13" s="23"/>
      <c r="QDU13" s="23"/>
      <c r="QDV13" s="23"/>
      <c r="QDW13" s="23"/>
      <c r="QDX13" s="23"/>
      <c r="QDY13" s="23"/>
      <c r="QDZ13" s="23"/>
      <c r="QEA13" s="23"/>
      <c r="QEB13" s="23"/>
      <c r="QEC13" s="23"/>
      <c r="QED13" s="23"/>
      <c r="QEE13" s="23"/>
      <c r="QEF13" s="23"/>
      <c r="QEG13" s="23"/>
      <c r="QEH13" s="23"/>
      <c r="QEI13" s="23"/>
      <c r="QEJ13" s="23"/>
      <c r="QEK13" s="23"/>
      <c r="QEL13" s="23"/>
      <c r="QEM13" s="23"/>
      <c r="QEN13" s="23"/>
      <c r="QEO13" s="23"/>
      <c r="QEP13" s="23"/>
      <c r="QEQ13" s="23"/>
      <c r="QER13" s="23"/>
      <c r="QES13" s="23"/>
      <c r="QET13" s="23"/>
      <c r="QEU13" s="23"/>
      <c r="QEV13" s="23"/>
      <c r="QEW13" s="23"/>
      <c r="QEX13" s="23"/>
      <c r="QEY13" s="23"/>
      <c r="QEZ13" s="23"/>
      <c r="QFA13" s="23"/>
      <c r="QFB13" s="23"/>
      <c r="QFC13" s="23"/>
      <c r="QFD13" s="23"/>
      <c r="QFE13" s="23"/>
      <c r="QFF13" s="23"/>
      <c r="QFG13" s="23"/>
      <c r="QFH13" s="23"/>
      <c r="QFI13" s="23"/>
      <c r="QFJ13" s="23"/>
      <c r="QFK13" s="23"/>
      <c r="QFL13" s="23"/>
      <c r="QFM13" s="23"/>
      <c r="QFN13" s="23"/>
      <c r="QFO13" s="23"/>
      <c r="QFP13" s="23"/>
      <c r="QFQ13" s="23"/>
      <c r="QFR13" s="23"/>
      <c r="QFS13" s="23"/>
      <c r="QFT13" s="23"/>
      <c r="QFU13" s="23"/>
      <c r="QFV13" s="23"/>
      <c r="QFW13" s="23"/>
      <c r="QFX13" s="23"/>
      <c r="QFY13" s="23"/>
      <c r="QFZ13" s="23"/>
      <c r="QGA13" s="23"/>
      <c r="QGB13" s="23"/>
      <c r="QGC13" s="23"/>
      <c r="QGD13" s="23"/>
      <c r="QGE13" s="23"/>
      <c r="QGF13" s="23"/>
      <c r="QGG13" s="23"/>
      <c r="QGH13" s="23"/>
      <c r="QGI13" s="23"/>
      <c r="QGJ13" s="23"/>
      <c r="QGK13" s="23"/>
      <c r="QGL13" s="23"/>
      <c r="QGM13" s="23"/>
      <c r="QGN13" s="23"/>
      <c r="QGO13" s="23"/>
      <c r="QGP13" s="23"/>
      <c r="QGQ13" s="23"/>
      <c r="QGR13" s="23"/>
      <c r="QGS13" s="23"/>
      <c r="QGT13" s="23"/>
      <c r="QGU13" s="23"/>
      <c r="QGV13" s="23"/>
      <c r="QGW13" s="23"/>
      <c r="QGX13" s="23"/>
      <c r="QGY13" s="23"/>
      <c r="QGZ13" s="23"/>
      <c r="QHA13" s="23"/>
      <c r="QHB13" s="23"/>
      <c r="QHC13" s="23"/>
      <c r="QHD13" s="23"/>
      <c r="QHE13" s="23"/>
      <c r="QHF13" s="23"/>
      <c r="QHG13" s="23"/>
      <c r="QHH13" s="23"/>
      <c r="QHI13" s="23"/>
      <c r="QHJ13" s="23"/>
      <c r="QHK13" s="23"/>
      <c r="QHL13" s="23"/>
      <c r="QHM13" s="23"/>
      <c r="QHN13" s="23"/>
      <c r="QHO13" s="23"/>
      <c r="QHP13" s="23"/>
      <c r="QHQ13" s="23"/>
      <c r="QHR13" s="23"/>
      <c r="QHS13" s="23"/>
      <c r="QHT13" s="23"/>
      <c r="QHU13" s="23"/>
      <c r="QHV13" s="23"/>
      <c r="QHW13" s="23"/>
      <c r="QHX13" s="23"/>
      <c r="QHY13" s="23"/>
      <c r="QHZ13" s="23"/>
      <c r="QIA13" s="23"/>
      <c r="QIB13" s="23"/>
      <c r="QIC13" s="23"/>
      <c r="QID13" s="23"/>
      <c r="QIE13" s="23"/>
      <c r="QIF13" s="23"/>
      <c r="QIG13" s="23"/>
      <c r="QIH13" s="23"/>
      <c r="QII13" s="23"/>
      <c r="QIJ13" s="23"/>
      <c r="QIK13" s="23"/>
      <c r="QIL13" s="23"/>
      <c r="QIM13" s="23"/>
      <c r="QIN13" s="23"/>
      <c r="QIO13" s="23"/>
      <c r="QIP13" s="23"/>
      <c r="QIQ13" s="23"/>
      <c r="QIR13" s="23"/>
      <c r="QIS13" s="23"/>
      <c r="QIT13" s="23"/>
      <c r="QIU13" s="23"/>
      <c r="QIV13" s="23"/>
      <c r="QIW13" s="23"/>
      <c r="QIX13" s="23"/>
      <c r="QIY13" s="23"/>
      <c r="QIZ13" s="23"/>
      <c r="QJA13" s="23"/>
      <c r="QJB13" s="23"/>
      <c r="QJC13" s="23"/>
      <c r="QJD13" s="23"/>
      <c r="QJE13" s="23"/>
      <c r="QJF13" s="23"/>
      <c r="QJG13" s="23"/>
      <c r="QJH13" s="23"/>
      <c r="QJI13" s="23"/>
      <c r="QJJ13" s="23"/>
      <c r="QJK13" s="23"/>
      <c r="QJL13" s="23"/>
      <c r="QJM13" s="23"/>
      <c r="QJN13" s="23"/>
      <c r="QJO13" s="23"/>
      <c r="QJP13" s="23"/>
      <c r="QJQ13" s="23"/>
      <c r="QJR13" s="23"/>
      <c r="QJS13" s="23"/>
      <c r="QJT13" s="23"/>
      <c r="QJU13" s="23"/>
      <c r="QJV13" s="23"/>
      <c r="QJW13" s="23"/>
      <c r="QJX13" s="23"/>
      <c r="QJY13" s="23"/>
      <c r="QJZ13" s="23"/>
      <c r="QKA13" s="23"/>
      <c r="QKB13" s="23"/>
      <c r="QKC13" s="23"/>
      <c r="QKD13" s="23"/>
      <c r="QKE13" s="23"/>
      <c r="QKF13" s="23"/>
      <c r="QKG13" s="23"/>
      <c r="QKH13" s="23"/>
      <c r="QKI13" s="23"/>
      <c r="QKJ13" s="23"/>
      <c r="QKK13" s="23"/>
      <c r="QKL13" s="23"/>
      <c r="QKM13" s="23"/>
      <c r="QKN13" s="23"/>
      <c r="QKO13" s="23"/>
      <c r="QKP13" s="23"/>
      <c r="QKQ13" s="23"/>
      <c r="QKR13" s="23"/>
      <c r="QKS13" s="23"/>
      <c r="QKT13" s="23"/>
      <c r="QKU13" s="23"/>
      <c r="QKV13" s="23"/>
      <c r="QKW13" s="23"/>
      <c r="QKX13" s="23"/>
      <c r="QKY13" s="23"/>
      <c r="QKZ13" s="23"/>
      <c r="QLA13" s="23"/>
      <c r="QLB13" s="23"/>
      <c r="QLC13" s="23"/>
      <c r="QLD13" s="23"/>
      <c r="QLE13" s="23"/>
      <c r="QLF13" s="23"/>
      <c r="QLG13" s="23"/>
      <c r="QLH13" s="23"/>
      <c r="QLI13" s="23"/>
      <c r="QLJ13" s="23"/>
      <c r="QLK13" s="23"/>
      <c r="QLL13" s="23"/>
      <c r="QLM13" s="23"/>
      <c r="QLN13" s="23"/>
      <c r="QLO13" s="23"/>
      <c r="QLP13" s="23"/>
      <c r="QLQ13" s="23"/>
      <c r="QLR13" s="23"/>
      <c r="QLS13" s="23"/>
      <c r="QLT13" s="23"/>
      <c r="QLU13" s="23"/>
      <c r="QLV13" s="23"/>
      <c r="QLW13" s="23"/>
      <c r="QLX13" s="23"/>
      <c r="QLY13" s="23"/>
      <c r="QLZ13" s="23"/>
      <c r="QMA13" s="23"/>
      <c r="QMB13" s="23"/>
      <c r="QMC13" s="23"/>
      <c r="QMD13" s="23"/>
      <c r="QME13" s="23"/>
      <c r="QMF13" s="23"/>
      <c r="QMG13" s="23"/>
      <c r="QMH13" s="23"/>
      <c r="QMI13" s="23"/>
      <c r="QMJ13" s="23"/>
      <c r="QMK13" s="23"/>
      <c r="QML13" s="23"/>
      <c r="QMM13" s="23"/>
      <c r="QMN13" s="23"/>
      <c r="QMO13" s="23"/>
      <c r="QMP13" s="23"/>
      <c r="QMQ13" s="23"/>
      <c r="QMR13" s="23"/>
      <c r="QMS13" s="23"/>
      <c r="QMT13" s="23"/>
      <c r="QMU13" s="23"/>
      <c r="QMV13" s="23"/>
      <c r="QMW13" s="23"/>
      <c r="QMX13" s="23"/>
      <c r="QMY13" s="23"/>
      <c r="QMZ13" s="23"/>
      <c r="QNA13" s="23"/>
      <c r="QNB13" s="23"/>
      <c r="QNC13" s="23"/>
      <c r="QND13" s="23"/>
      <c r="QNE13" s="23"/>
      <c r="QNF13" s="23"/>
      <c r="QNG13" s="23"/>
      <c r="QNH13" s="23"/>
      <c r="QNI13" s="23"/>
      <c r="QNJ13" s="23"/>
      <c r="QNK13" s="23"/>
      <c r="QNL13" s="23"/>
      <c r="QNM13" s="23"/>
      <c r="QNN13" s="23"/>
      <c r="QNO13" s="23"/>
      <c r="QNP13" s="23"/>
      <c r="QNQ13" s="23"/>
      <c r="QNR13" s="23"/>
      <c r="QNS13" s="23"/>
      <c r="QNT13" s="23"/>
      <c r="QNU13" s="23"/>
      <c r="QNV13" s="23"/>
      <c r="QNW13" s="23"/>
      <c r="QNX13" s="23"/>
      <c r="QNY13" s="23"/>
      <c r="QNZ13" s="23"/>
      <c r="QOA13" s="23"/>
      <c r="QOB13" s="23"/>
      <c r="QOC13" s="23"/>
      <c r="QOD13" s="23"/>
      <c r="QOE13" s="23"/>
      <c r="QOF13" s="23"/>
      <c r="QOG13" s="23"/>
      <c r="QOH13" s="23"/>
      <c r="QOI13" s="23"/>
      <c r="QOJ13" s="23"/>
      <c r="QOK13" s="23"/>
      <c r="QOL13" s="23"/>
      <c r="QOM13" s="23"/>
      <c r="QON13" s="23"/>
      <c r="QOO13" s="23"/>
      <c r="QOP13" s="23"/>
      <c r="QOQ13" s="23"/>
      <c r="QOR13" s="23"/>
      <c r="QOS13" s="23"/>
      <c r="QOT13" s="23"/>
      <c r="QOU13" s="23"/>
      <c r="QOV13" s="23"/>
      <c r="QOW13" s="23"/>
      <c r="QOX13" s="23"/>
      <c r="QOY13" s="23"/>
      <c r="QOZ13" s="23"/>
      <c r="QPA13" s="23"/>
      <c r="QPB13" s="23"/>
      <c r="QPC13" s="23"/>
      <c r="QPD13" s="23"/>
      <c r="QPE13" s="23"/>
      <c r="QPF13" s="23"/>
      <c r="QPG13" s="23"/>
      <c r="QPH13" s="23"/>
      <c r="QPI13" s="23"/>
      <c r="QPJ13" s="23"/>
      <c r="QPK13" s="23"/>
      <c r="QPL13" s="23"/>
      <c r="QPM13" s="23"/>
      <c r="QPN13" s="23"/>
      <c r="QPO13" s="23"/>
      <c r="QPP13" s="23"/>
      <c r="QPQ13" s="23"/>
      <c r="QPR13" s="23"/>
      <c r="QPS13" s="23"/>
      <c r="QPT13" s="23"/>
      <c r="QPU13" s="23"/>
      <c r="QPV13" s="23"/>
      <c r="QPW13" s="23"/>
      <c r="QPX13" s="23"/>
      <c r="QPY13" s="23"/>
      <c r="QPZ13" s="23"/>
      <c r="QQA13" s="23"/>
      <c r="QQB13" s="23"/>
      <c r="QQC13" s="23"/>
      <c r="QQD13" s="23"/>
      <c r="QQE13" s="23"/>
      <c r="QQF13" s="23"/>
      <c r="QQG13" s="23"/>
      <c r="QQH13" s="23"/>
      <c r="QQI13" s="23"/>
      <c r="QQJ13" s="23"/>
      <c r="QQK13" s="23"/>
      <c r="QQL13" s="23"/>
      <c r="QQM13" s="23"/>
      <c r="QQN13" s="23"/>
      <c r="QQO13" s="23"/>
      <c r="QQP13" s="23"/>
      <c r="QQQ13" s="23"/>
      <c r="QQR13" s="23"/>
      <c r="QQS13" s="23"/>
      <c r="QQT13" s="23"/>
      <c r="QQU13" s="23"/>
      <c r="QQV13" s="23"/>
      <c r="QQW13" s="23"/>
      <c r="QQX13" s="23"/>
      <c r="QQY13" s="23"/>
      <c r="QQZ13" s="23"/>
      <c r="QRA13" s="23"/>
      <c r="QRB13" s="23"/>
      <c r="QRC13" s="23"/>
      <c r="QRD13" s="23"/>
      <c r="QRE13" s="23"/>
      <c r="QRF13" s="23"/>
      <c r="QRG13" s="23"/>
      <c r="QRH13" s="23"/>
      <c r="QRI13" s="23"/>
      <c r="QRJ13" s="23"/>
      <c r="QRK13" s="23"/>
      <c r="QRL13" s="23"/>
      <c r="QRM13" s="23"/>
      <c r="QRN13" s="23"/>
      <c r="QRO13" s="23"/>
      <c r="QRP13" s="23"/>
      <c r="QRQ13" s="23"/>
      <c r="QRR13" s="23"/>
      <c r="QRS13" s="23"/>
      <c r="QRT13" s="23"/>
      <c r="QRU13" s="23"/>
      <c r="QRV13" s="23"/>
      <c r="QRW13" s="23"/>
      <c r="QRX13" s="23"/>
      <c r="QRY13" s="23"/>
      <c r="QRZ13" s="23"/>
      <c r="QSA13" s="23"/>
      <c r="QSB13" s="23"/>
      <c r="QSC13" s="23"/>
      <c r="QSD13" s="23"/>
      <c r="QSE13" s="23"/>
      <c r="QSF13" s="23"/>
      <c r="QSG13" s="23"/>
      <c r="QSH13" s="23"/>
      <c r="QSI13" s="23"/>
      <c r="QSJ13" s="23"/>
      <c r="QSK13" s="23"/>
      <c r="QSL13" s="23"/>
      <c r="QSM13" s="23"/>
      <c r="QSN13" s="23"/>
      <c r="QSO13" s="23"/>
      <c r="QSP13" s="23"/>
      <c r="QSQ13" s="23"/>
      <c r="QSR13" s="23"/>
      <c r="QSS13" s="23"/>
      <c r="QST13" s="23"/>
      <c r="QSU13" s="23"/>
      <c r="QSV13" s="23"/>
      <c r="QSW13" s="23"/>
      <c r="QSX13" s="23"/>
      <c r="QSY13" s="23"/>
      <c r="QSZ13" s="23"/>
      <c r="QTA13" s="23"/>
      <c r="QTB13" s="23"/>
      <c r="QTC13" s="23"/>
      <c r="QTD13" s="23"/>
      <c r="QTE13" s="23"/>
      <c r="QTF13" s="23"/>
      <c r="QTG13" s="23"/>
      <c r="QTH13" s="23"/>
      <c r="QTI13" s="23"/>
      <c r="QTJ13" s="23"/>
      <c r="QTK13" s="23"/>
      <c r="QTL13" s="23"/>
      <c r="QTM13" s="23"/>
      <c r="QTN13" s="23"/>
      <c r="QTO13" s="23"/>
      <c r="QTP13" s="23"/>
      <c r="QTQ13" s="23"/>
      <c r="QTR13" s="23"/>
      <c r="QTS13" s="23"/>
      <c r="QTT13" s="23"/>
      <c r="QTU13" s="23"/>
      <c r="QTV13" s="23"/>
      <c r="QTW13" s="23"/>
      <c r="QTX13" s="23"/>
      <c r="QTY13" s="23"/>
      <c r="QTZ13" s="23"/>
      <c r="QUA13" s="23"/>
      <c r="QUB13" s="23"/>
      <c r="QUC13" s="23"/>
      <c r="QUD13" s="23"/>
      <c r="QUE13" s="23"/>
      <c r="QUF13" s="23"/>
      <c r="QUG13" s="23"/>
      <c r="QUH13" s="23"/>
      <c r="QUI13" s="23"/>
      <c r="QUJ13" s="23"/>
      <c r="QUK13" s="23"/>
      <c r="QUL13" s="23"/>
      <c r="QUM13" s="23"/>
      <c r="QUN13" s="23"/>
      <c r="QUO13" s="23"/>
      <c r="QUP13" s="23"/>
      <c r="QUQ13" s="23"/>
      <c r="QUR13" s="23"/>
      <c r="QUS13" s="23"/>
      <c r="QUT13" s="23"/>
      <c r="QUU13" s="23"/>
      <c r="QUV13" s="23"/>
      <c r="QUW13" s="23"/>
      <c r="QUX13" s="23"/>
      <c r="QUY13" s="23"/>
      <c r="QUZ13" s="23"/>
      <c r="QVA13" s="23"/>
      <c r="QVB13" s="23"/>
      <c r="QVC13" s="23"/>
      <c r="QVD13" s="23"/>
      <c r="QVE13" s="23"/>
      <c r="QVF13" s="23"/>
      <c r="QVG13" s="23"/>
      <c r="QVH13" s="23"/>
      <c r="QVI13" s="23"/>
      <c r="QVJ13" s="23"/>
      <c r="QVK13" s="23"/>
      <c r="QVL13" s="23"/>
      <c r="QVM13" s="23"/>
      <c r="QVN13" s="23"/>
      <c r="QVO13" s="23"/>
      <c r="QVP13" s="23"/>
      <c r="QVQ13" s="23"/>
      <c r="QVR13" s="23"/>
      <c r="QVS13" s="23"/>
      <c r="QVT13" s="23"/>
      <c r="QVU13" s="23"/>
      <c r="QVV13" s="23"/>
      <c r="QVW13" s="23"/>
      <c r="QVX13" s="23"/>
      <c r="QVY13" s="23"/>
      <c r="QVZ13" s="23"/>
      <c r="QWA13" s="23"/>
      <c r="QWB13" s="23"/>
      <c r="QWC13" s="23"/>
      <c r="QWD13" s="23"/>
      <c r="QWE13" s="23"/>
      <c r="QWF13" s="23"/>
      <c r="QWG13" s="23"/>
      <c r="QWH13" s="23"/>
      <c r="QWI13" s="23"/>
      <c r="QWJ13" s="23"/>
      <c r="QWK13" s="23"/>
      <c r="QWL13" s="23"/>
      <c r="QWM13" s="23"/>
      <c r="QWN13" s="23"/>
      <c r="QWO13" s="23"/>
      <c r="QWP13" s="23"/>
      <c r="QWQ13" s="23"/>
      <c r="QWR13" s="23"/>
      <c r="QWS13" s="23"/>
      <c r="QWT13" s="23"/>
      <c r="QWU13" s="23"/>
      <c r="QWV13" s="23"/>
      <c r="QWW13" s="23"/>
      <c r="QWX13" s="23"/>
      <c r="QWY13" s="23"/>
      <c r="QWZ13" s="23"/>
      <c r="QXA13" s="23"/>
      <c r="QXB13" s="23"/>
      <c r="QXC13" s="23"/>
      <c r="QXD13" s="23"/>
      <c r="QXE13" s="23"/>
      <c r="QXF13" s="23"/>
      <c r="QXG13" s="23"/>
      <c r="QXH13" s="23"/>
      <c r="QXI13" s="23"/>
      <c r="QXJ13" s="23"/>
      <c r="QXK13" s="23"/>
      <c r="QXL13" s="23"/>
      <c r="QXM13" s="23"/>
      <c r="QXN13" s="23"/>
      <c r="QXO13" s="23"/>
      <c r="QXP13" s="23"/>
      <c r="QXQ13" s="23"/>
      <c r="QXR13" s="23"/>
      <c r="QXS13" s="23"/>
      <c r="QXT13" s="23"/>
      <c r="QXU13" s="23"/>
      <c r="QXV13" s="23"/>
      <c r="QXW13" s="23"/>
      <c r="QXX13" s="23"/>
      <c r="QXY13" s="23"/>
      <c r="QXZ13" s="23"/>
      <c r="QYA13" s="23"/>
      <c r="QYB13" s="23"/>
      <c r="QYC13" s="23"/>
      <c r="QYD13" s="23"/>
      <c r="QYE13" s="23"/>
      <c r="QYF13" s="23"/>
      <c r="QYG13" s="23"/>
      <c r="QYH13" s="23"/>
      <c r="QYI13" s="23"/>
      <c r="QYJ13" s="23"/>
      <c r="QYK13" s="23"/>
      <c r="QYL13" s="23"/>
      <c r="QYM13" s="23"/>
      <c r="QYN13" s="23"/>
      <c r="QYO13" s="23"/>
      <c r="QYP13" s="23"/>
      <c r="QYQ13" s="23"/>
      <c r="QYR13" s="23"/>
      <c r="QYS13" s="23"/>
      <c r="QYT13" s="23"/>
      <c r="QYU13" s="23"/>
      <c r="QYV13" s="23"/>
      <c r="QYW13" s="23"/>
      <c r="QYX13" s="23"/>
      <c r="QYY13" s="23"/>
      <c r="QYZ13" s="23"/>
      <c r="QZA13" s="23"/>
      <c r="QZB13" s="23"/>
      <c r="QZC13" s="23"/>
      <c r="QZD13" s="23"/>
      <c r="QZE13" s="23"/>
      <c r="QZF13" s="23"/>
      <c r="QZG13" s="23"/>
      <c r="QZH13" s="23"/>
      <c r="QZI13" s="23"/>
      <c r="QZJ13" s="23"/>
      <c r="QZK13" s="23"/>
      <c r="QZL13" s="23"/>
      <c r="QZM13" s="23"/>
      <c r="QZN13" s="23"/>
      <c r="QZO13" s="23"/>
      <c r="QZP13" s="23"/>
      <c r="QZQ13" s="23"/>
      <c r="QZR13" s="23"/>
      <c r="QZS13" s="23"/>
      <c r="QZT13" s="23"/>
      <c r="QZU13" s="23"/>
      <c r="QZV13" s="23"/>
      <c r="QZW13" s="23"/>
      <c r="QZX13" s="23"/>
      <c r="QZY13" s="23"/>
      <c r="QZZ13" s="23"/>
      <c r="RAA13" s="23"/>
      <c r="RAB13" s="23"/>
      <c r="RAC13" s="23"/>
      <c r="RAD13" s="23"/>
      <c r="RAE13" s="23"/>
      <c r="RAF13" s="23"/>
      <c r="RAG13" s="23"/>
      <c r="RAH13" s="23"/>
      <c r="RAI13" s="23"/>
      <c r="RAJ13" s="23"/>
      <c r="RAK13" s="23"/>
      <c r="RAL13" s="23"/>
      <c r="RAM13" s="23"/>
      <c r="RAN13" s="23"/>
      <c r="RAO13" s="23"/>
      <c r="RAP13" s="23"/>
      <c r="RAQ13" s="23"/>
      <c r="RAR13" s="23"/>
      <c r="RAS13" s="23"/>
      <c r="RAT13" s="23"/>
      <c r="RAU13" s="23"/>
      <c r="RAV13" s="23"/>
      <c r="RAW13" s="23"/>
      <c r="RAX13" s="23"/>
      <c r="RAY13" s="23"/>
      <c r="RAZ13" s="23"/>
      <c r="RBA13" s="23"/>
      <c r="RBB13" s="23"/>
      <c r="RBC13" s="23"/>
      <c r="RBD13" s="23"/>
      <c r="RBE13" s="23"/>
      <c r="RBF13" s="23"/>
      <c r="RBG13" s="23"/>
      <c r="RBH13" s="23"/>
      <c r="RBI13" s="23"/>
      <c r="RBJ13" s="23"/>
      <c r="RBK13" s="23"/>
      <c r="RBL13" s="23"/>
      <c r="RBM13" s="23"/>
      <c r="RBN13" s="23"/>
      <c r="RBO13" s="23"/>
      <c r="RBP13" s="23"/>
      <c r="RBQ13" s="23"/>
      <c r="RBR13" s="23"/>
      <c r="RBS13" s="23"/>
      <c r="RBT13" s="23"/>
      <c r="RBU13" s="23"/>
      <c r="RBV13" s="23"/>
      <c r="RBW13" s="23"/>
      <c r="RBX13" s="23"/>
      <c r="RBY13" s="23"/>
      <c r="RBZ13" s="23"/>
      <c r="RCA13" s="23"/>
      <c r="RCB13" s="23"/>
      <c r="RCC13" s="23"/>
      <c r="RCD13" s="23"/>
      <c r="RCE13" s="23"/>
      <c r="RCF13" s="23"/>
      <c r="RCG13" s="23"/>
      <c r="RCH13" s="23"/>
      <c r="RCI13" s="23"/>
      <c r="RCJ13" s="23"/>
      <c r="RCK13" s="23"/>
      <c r="RCL13" s="23"/>
      <c r="RCM13" s="23"/>
      <c r="RCN13" s="23"/>
      <c r="RCO13" s="23"/>
      <c r="RCP13" s="23"/>
      <c r="RCQ13" s="23"/>
      <c r="RCR13" s="23"/>
      <c r="RCS13" s="23"/>
      <c r="RCT13" s="23"/>
      <c r="RCU13" s="23"/>
      <c r="RCV13" s="23"/>
      <c r="RCW13" s="23"/>
      <c r="RCX13" s="23"/>
      <c r="RCY13" s="23"/>
      <c r="RCZ13" s="23"/>
      <c r="RDA13" s="23"/>
      <c r="RDB13" s="23"/>
      <c r="RDC13" s="23"/>
      <c r="RDD13" s="23"/>
      <c r="RDE13" s="23"/>
      <c r="RDF13" s="23"/>
      <c r="RDG13" s="23"/>
      <c r="RDH13" s="23"/>
      <c r="RDI13" s="23"/>
      <c r="RDJ13" s="23"/>
      <c r="RDK13" s="23"/>
      <c r="RDL13" s="23"/>
      <c r="RDM13" s="23"/>
      <c r="RDN13" s="23"/>
      <c r="RDO13" s="23"/>
      <c r="RDP13" s="23"/>
      <c r="RDQ13" s="23"/>
      <c r="RDR13" s="23"/>
      <c r="RDS13" s="23"/>
      <c r="RDT13" s="23"/>
      <c r="RDU13" s="23"/>
      <c r="RDV13" s="23"/>
      <c r="RDW13" s="23"/>
      <c r="RDX13" s="23"/>
      <c r="RDY13" s="23"/>
      <c r="RDZ13" s="23"/>
      <c r="REA13" s="23"/>
      <c r="REB13" s="23"/>
      <c r="REC13" s="23"/>
      <c r="RED13" s="23"/>
      <c r="REE13" s="23"/>
      <c r="REF13" s="23"/>
      <c r="REG13" s="23"/>
      <c r="REH13" s="23"/>
      <c r="REI13" s="23"/>
      <c r="REJ13" s="23"/>
      <c r="REK13" s="23"/>
      <c r="REL13" s="23"/>
      <c r="REM13" s="23"/>
      <c r="REN13" s="23"/>
      <c r="REO13" s="23"/>
      <c r="REP13" s="23"/>
      <c r="REQ13" s="23"/>
      <c r="RER13" s="23"/>
      <c r="RES13" s="23"/>
      <c r="RET13" s="23"/>
      <c r="REU13" s="23"/>
      <c r="REV13" s="23"/>
      <c r="REW13" s="23"/>
      <c r="REX13" s="23"/>
      <c r="REY13" s="23"/>
      <c r="REZ13" s="23"/>
      <c r="RFA13" s="23"/>
      <c r="RFB13" s="23"/>
      <c r="RFC13" s="23"/>
      <c r="RFD13" s="23"/>
      <c r="RFE13" s="23"/>
      <c r="RFF13" s="23"/>
      <c r="RFG13" s="23"/>
      <c r="RFH13" s="23"/>
      <c r="RFI13" s="23"/>
      <c r="RFJ13" s="23"/>
      <c r="RFK13" s="23"/>
      <c r="RFL13" s="23"/>
      <c r="RFM13" s="23"/>
      <c r="RFN13" s="23"/>
      <c r="RFO13" s="23"/>
      <c r="RFP13" s="23"/>
      <c r="RFQ13" s="23"/>
      <c r="RFR13" s="23"/>
      <c r="RFS13" s="23"/>
      <c r="RFT13" s="23"/>
      <c r="RFU13" s="23"/>
      <c r="RFV13" s="23"/>
      <c r="RFW13" s="23"/>
      <c r="RFX13" s="23"/>
      <c r="RFY13" s="23"/>
      <c r="RFZ13" s="23"/>
      <c r="RGA13" s="23"/>
      <c r="RGB13" s="23"/>
      <c r="RGC13" s="23"/>
      <c r="RGD13" s="23"/>
      <c r="RGE13" s="23"/>
      <c r="RGF13" s="23"/>
      <c r="RGG13" s="23"/>
      <c r="RGH13" s="23"/>
      <c r="RGI13" s="23"/>
      <c r="RGJ13" s="23"/>
      <c r="RGK13" s="23"/>
      <c r="RGL13" s="23"/>
      <c r="RGM13" s="23"/>
      <c r="RGN13" s="23"/>
      <c r="RGO13" s="23"/>
      <c r="RGP13" s="23"/>
      <c r="RGQ13" s="23"/>
      <c r="RGR13" s="23"/>
      <c r="RGS13" s="23"/>
      <c r="RGT13" s="23"/>
      <c r="RGU13" s="23"/>
      <c r="RGV13" s="23"/>
      <c r="RGW13" s="23"/>
      <c r="RGX13" s="23"/>
      <c r="RGY13" s="23"/>
      <c r="RGZ13" s="23"/>
      <c r="RHA13" s="23"/>
      <c r="RHB13" s="23"/>
      <c r="RHC13" s="23"/>
      <c r="RHD13" s="23"/>
      <c r="RHE13" s="23"/>
      <c r="RHF13" s="23"/>
      <c r="RHG13" s="23"/>
      <c r="RHH13" s="23"/>
      <c r="RHI13" s="23"/>
      <c r="RHJ13" s="23"/>
      <c r="RHK13" s="23"/>
      <c r="RHL13" s="23"/>
      <c r="RHM13" s="23"/>
      <c r="RHN13" s="23"/>
      <c r="RHO13" s="23"/>
      <c r="RHP13" s="23"/>
      <c r="RHQ13" s="23"/>
      <c r="RHR13" s="23"/>
      <c r="RHS13" s="23"/>
      <c r="RHT13" s="23"/>
      <c r="RHU13" s="23"/>
      <c r="RHV13" s="23"/>
      <c r="RHW13" s="23"/>
      <c r="RHX13" s="23"/>
      <c r="RHY13" s="23"/>
      <c r="RHZ13" s="23"/>
      <c r="RIA13" s="23"/>
      <c r="RIB13" s="23"/>
      <c r="RIC13" s="23"/>
      <c r="RID13" s="23"/>
      <c r="RIE13" s="23"/>
      <c r="RIF13" s="23"/>
      <c r="RIG13" s="23"/>
      <c r="RIH13" s="23"/>
      <c r="RII13" s="23"/>
      <c r="RIJ13" s="23"/>
      <c r="RIK13" s="23"/>
      <c r="RIL13" s="23"/>
      <c r="RIM13" s="23"/>
      <c r="RIN13" s="23"/>
      <c r="RIO13" s="23"/>
      <c r="RIP13" s="23"/>
      <c r="RIQ13" s="23"/>
      <c r="RIR13" s="23"/>
      <c r="RIS13" s="23"/>
      <c r="RIT13" s="23"/>
      <c r="RIU13" s="23"/>
      <c r="RIV13" s="23"/>
      <c r="RIW13" s="23"/>
      <c r="RIX13" s="23"/>
      <c r="RIY13" s="23"/>
      <c r="RIZ13" s="23"/>
      <c r="RJA13" s="23"/>
      <c r="RJB13" s="23"/>
      <c r="RJC13" s="23"/>
      <c r="RJD13" s="23"/>
      <c r="RJE13" s="23"/>
      <c r="RJF13" s="23"/>
      <c r="RJG13" s="23"/>
      <c r="RJH13" s="23"/>
      <c r="RJI13" s="23"/>
      <c r="RJJ13" s="23"/>
      <c r="RJK13" s="23"/>
      <c r="RJL13" s="23"/>
      <c r="RJM13" s="23"/>
      <c r="RJN13" s="23"/>
      <c r="RJO13" s="23"/>
      <c r="RJP13" s="23"/>
      <c r="RJQ13" s="23"/>
      <c r="RJR13" s="23"/>
      <c r="RJS13" s="23"/>
      <c r="RJT13" s="23"/>
      <c r="RJU13" s="23"/>
      <c r="RJV13" s="23"/>
      <c r="RJW13" s="23"/>
      <c r="RJX13" s="23"/>
      <c r="RJY13" s="23"/>
      <c r="RJZ13" s="23"/>
      <c r="RKA13" s="23"/>
      <c r="RKB13" s="23"/>
      <c r="RKC13" s="23"/>
      <c r="RKD13" s="23"/>
      <c r="RKE13" s="23"/>
      <c r="RKF13" s="23"/>
      <c r="RKG13" s="23"/>
      <c r="RKH13" s="23"/>
      <c r="RKI13" s="23"/>
      <c r="RKJ13" s="23"/>
      <c r="RKK13" s="23"/>
      <c r="RKL13" s="23"/>
      <c r="RKM13" s="23"/>
      <c r="RKN13" s="23"/>
      <c r="RKO13" s="23"/>
      <c r="RKP13" s="23"/>
      <c r="RKQ13" s="23"/>
      <c r="RKR13" s="23"/>
      <c r="RKS13" s="23"/>
      <c r="RKT13" s="23"/>
      <c r="RKU13" s="23"/>
      <c r="RKV13" s="23"/>
      <c r="RKW13" s="23"/>
      <c r="RKX13" s="23"/>
      <c r="RKY13" s="23"/>
      <c r="RKZ13" s="23"/>
      <c r="RLA13" s="23"/>
      <c r="RLB13" s="23"/>
      <c r="RLC13" s="23"/>
      <c r="RLD13" s="23"/>
      <c r="RLE13" s="23"/>
      <c r="RLF13" s="23"/>
      <c r="RLG13" s="23"/>
      <c r="RLH13" s="23"/>
      <c r="RLI13" s="23"/>
      <c r="RLJ13" s="23"/>
      <c r="RLK13" s="23"/>
      <c r="RLL13" s="23"/>
      <c r="RLM13" s="23"/>
      <c r="RLN13" s="23"/>
      <c r="RLO13" s="23"/>
      <c r="RLP13" s="23"/>
      <c r="RLQ13" s="23"/>
      <c r="RLR13" s="23"/>
      <c r="RLS13" s="23"/>
      <c r="RLT13" s="23"/>
      <c r="RLU13" s="23"/>
      <c r="RLV13" s="23"/>
      <c r="RLW13" s="23"/>
      <c r="RLX13" s="23"/>
      <c r="RLY13" s="23"/>
      <c r="RLZ13" s="23"/>
      <c r="RMA13" s="23"/>
      <c r="RMB13" s="23"/>
      <c r="RMC13" s="23"/>
      <c r="RMD13" s="23"/>
      <c r="RME13" s="23"/>
      <c r="RMF13" s="23"/>
      <c r="RMG13" s="23"/>
      <c r="RMH13" s="23"/>
      <c r="RMI13" s="23"/>
      <c r="RMJ13" s="23"/>
      <c r="RMK13" s="23"/>
      <c r="RML13" s="23"/>
      <c r="RMM13" s="23"/>
      <c r="RMN13" s="23"/>
      <c r="RMO13" s="23"/>
      <c r="RMP13" s="23"/>
      <c r="RMQ13" s="23"/>
      <c r="RMR13" s="23"/>
      <c r="RMS13" s="23"/>
      <c r="RMT13" s="23"/>
      <c r="RMU13" s="23"/>
      <c r="RMV13" s="23"/>
      <c r="RMW13" s="23"/>
      <c r="RMX13" s="23"/>
      <c r="RMY13" s="23"/>
      <c r="RMZ13" s="23"/>
      <c r="RNA13" s="23"/>
      <c r="RNB13" s="23"/>
      <c r="RNC13" s="23"/>
      <c r="RND13" s="23"/>
      <c r="RNE13" s="23"/>
      <c r="RNF13" s="23"/>
      <c r="RNG13" s="23"/>
      <c r="RNH13" s="23"/>
      <c r="RNI13" s="23"/>
      <c r="RNJ13" s="23"/>
      <c r="RNK13" s="23"/>
      <c r="RNL13" s="23"/>
      <c r="RNM13" s="23"/>
      <c r="RNN13" s="23"/>
      <c r="RNO13" s="23"/>
      <c r="RNP13" s="23"/>
      <c r="RNQ13" s="23"/>
      <c r="RNR13" s="23"/>
      <c r="RNS13" s="23"/>
      <c r="RNT13" s="23"/>
      <c r="RNU13" s="23"/>
      <c r="RNV13" s="23"/>
      <c r="RNW13" s="23"/>
      <c r="RNX13" s="23"/>
      <c r="RNY13" s="23"/>
      <c r="RNZ13" s="23"/>
      <c r="ROA13" s="23"/>
      <c r="ROB13" s="23"/>
      <c r="ROC13" s="23"/>
      <c r="ROD13" s="23"/>
      <c r="ROE13" s="23"/>
      <c r="ROF13" s="23"/>
      <c r="ROG13" s="23"/>
      <c r="ROH13" s="23"/>
      <c r="ROI13" s="23"/>
      <c r="ROJ13" s="23"/>
      <c r="ROK13" s="23"/>
      <c r="ROL13" s="23"/>
      <c r="ROM13" s="23"/>
      <c r="RON13" s="23"/>
      <c r="ROO13" s="23"/>
      <c r="ROP13" s="23"/>
      <c r="ROQ13" s="23"/>
      <c r="ROR13" s="23"/>
      <c r="ROS13" s="23"/>
      <c r="ROT13" s="23"/>
      <c r="ROU13" s="23"/>
      <c r="ROV13" s="23"/>
      <c r="ROW13" s="23"/>
      <c r="ROX13" s="23"/>
      <c r="ROY13" s="23"/>
      <c r="ROZ13" s="23"/>
      <c r="RPA13" s="23"/>
      <c r="RPB13" s="23"/>
      <c r="RPC13" s="23"/>
      <c r="RPD13" s="23"/>
      <c r="RPE13" s="23"/>
      <c r="RPF13" s="23"/>
      <c r="RPG13" s="23"/>
      <c r="RPH13" s="23"/>
      <c r="RPI13" s="23"/>
      <c r="RPJ13" s="23"/>
      <c r="RPK13" s="23"/>
      <c r="RPL13" s="23"/>
      <c r="RPM13" s="23"/>
      <c r="RPN13" s="23"/>
      <c r="RPO13" s="23"/>
      <c r="RPP13" s="23"/>
      <c r="RPQ13" s="23"/>
      <c r="RPR13" s="23"/>
      <c r="RPS13" s="23"/>
      <c r="RPT13" s="23"/>
      <c r="RPU13" s="23"/>
      <c r="RPV13" s="23"/>
      <c r="RPW13" s="23"/>
      <c r="RPX13" s="23"/>
      <c r="RPY13" s="23"/>
      <c r="RPZ13" s="23"/>
      <c r="RQA13" s="23"/>
      <c r="RQB13" s="23"/>
      <c r="RQC13" s="23"/>
      <c r="RQD13" s="23"/>
      <c r="RQE13" s="23"/>
      <c r="RQF13" s="23"/>
      <c r="RQG13" s="23"/>
      <c r="RQH13" s="23"/>
      <c r="RQI13" s="23"/>
      <c r="RQJ13" s="23"/>
      <c r="RQK13" s="23"/>
      <c r="RQL13" s="23"/>
      <c r="RQM13" s="23"/>
      <c r="RQN13" s="23"/>
      <c r="RQO13" s="23"/>
      <c r="RQP13" s="23"/>
      <c r="RQQ13" s="23"/>
      <c r="RQR13" s="23"/>
      <c r="RQS13" s="23"/>
      <c r="RQT13" s="23"/>
      <c r="RQU13" s="23"/>
      <c r="RQV13" s="23"/>
      <c r="RQW13" s="23"/>
      <c r="RQX13" s="23"/>
      <c r="RQY13" s="23"/>
      <c r="RQZ13" s="23"/>
      <c r="RRA13" s="23"/>
      <c r="RRB13" s="23"/>
      <c r="RRC13" s="23"/>
      <c r="RRD13" s="23"/>
      <c r="RRE13" s="23"/>
      <c r="RRF13" s="23"/>
      <c r="RRG13" s="23"/>
      <c r="RRH13" s="23"/>
      <c r="RRI13" s="23"/>
      <c r="RRJ13" s="23"/>
      <c r="RRK13" s="23"/>
      <c r="RRL13" s="23"/>
      <c r="RRM13" s="23"/>
      <c r="RRN13" s="23"/>
      <c r="RRO13" s="23"/>
      <c r="RRP13" s="23"/>
      <c r="RRQ13" s="23"/>
      <c r="RRR13" s="23"/>
      <c r="RRS13" s="23"/>
      <c r="RRT13" s="23"/>
      <c r="RRU13" s="23"/>
      <c r="RRV13" s="23"/>
      <c r="RRW13" s="23"/>
      <c r="RRX13" s="23"/>
      <c r="RRY13" s="23"/>
      <c r="RRZ13" s="23"/>
      <c r="RSA13" s="23"/>
      <c r="RSB13" s="23"/>
      <c r="RSC13" s="23"/>
      <c r="RSD13" s="23"/>
      <c r="RSE13" s="23"/>
      <c r="RSF13" s="23"/>
      <c r="RSG13" s="23"/>
      <c r="RSH13" s="23"/>
      <c r="RSI13" s="23"/>
      <c r="RSJ13" s="23"/>
      <c r="RSK13" s="23"/>
      <c r="RSL13" s="23"/>
      <c r="RSM13" s="23"/>
      <c r="RSN13" s="23"/>
      <c r="RSO13" s="23"/>
      <c r="RSP13" s="23"/>
      <c r="RSQ13" s="23"/>
      <c r="RSR13" s="23"/>
      <c r="RSS13" s="23"/>
      <c r="RST13" s="23"/>
      <c r="RSU13" s="23"/>
      <c r="RSV13" s="23"/>
      <c r="RSW13" s="23"/>
      <c r="RSX13" s="23"/>
      <c r="RSY13" s="23"/>
      <c r="RSZ13" s="23"/>
      <c r="RTA13" s="23"/>
      <c r="RTB13" s="23"/>
      <c r="RTC13" s="23"/>
      <c r="RTD13" s="23"/>
      <c r="RTE13" s="23"/>
      <c r="RTF13" s="23"/>
      <c r="RTG13" s="23"/>
      <c r="RTH13" s="23"/>
      <c r="RTI13" s="23"/>
      <c r="RTJ13" s="23"/>
      <c r="RTK13" s="23"/>
      <c r="RTL13" s="23"/>
      <c r="RTM13" s="23"/>
      <c r="RTN13" s="23"/>
      <c r="RTO13" s="23"/>
      <c r="RTP13" s="23"/>
      <c r="RTQ13" s="23"/>
      <c r="RTR13" s="23"/>
      <c r="RTS13" s="23"/>
      <c r="RTT13" s="23"/>
      <c r="RTU13" s="23"/>
      <c r="RTV13" s="23"/>
      <c r="RTW13" s="23"/>
      <c r="RTX13" s="23"/>
      <c r="RTY13" s="23"/>
      <c r="RTZ13" s="23"/>
      <c r="RUA13" s="23"/>
      <c r="RUB13" s="23"/>
      <c r="RUC13" s="23"/>
      <c r="RUD13" s="23"/>
      <c r="RUE13" s="23"/>
      <c r="RUF13" s="23"/>
      <c r="RUG13" s="23"/>
      <c r="RUH13" s="23"/>
      <c r="RUI13" s="23"/>
      <c r="RUJ13" s="23"/>
      <c r="RUK13" s="23"/>
      <c r="RUL13" s="23"/>
      <c r="RUM13" s="23"/>
      <c r="RUN13" s="23"/>
      <c r="RUO13" s="23"/>
      <c r="RUP13" s="23"/>
      <c r="RUQ13" s="23"/>
      <c r="RUR13" s="23"/>
      <c r="RUS13" s="23"/>
      <c r="RUT13" s="23"/>
      <c r="RUU13" s="23"/>
      <c r="RUV13" s="23"/>
      <c r="RUW13" s="23"/>
      <c r="RUX13" s="23"/>
      <c r="RUY13" s="23"/>
      <c r="RUZ13" s="23"/>
      <c r="RVA13" s="23"/>
      <c r="RVB13" s="23"/>
      <c r="RVC13" s="23"/>
      <c r="RVD13" s="23"/>
      <c r="RVE13" s="23"/>
      <c r="RVF13" s="23"/>
      <c r="RVG13" s="23"/>
      <c r="RVH13" s="23"/>
      <c r="RVI13" s="23"/>
      <c r="RVJ13" s="23"/>
      <c r="RVK13" s="23"/>
      <c r="RVL13" s="23"/>
      <c r="RVM13" s="23"/>
      <c r="RVN13" s="23"/>
      <c r="RVO13" s="23"/>
      <c r="RVP13" s="23"/>
      <c r="RVQ13" s="23"/>
      <c r="RVR13" s="23"/>
      <c r="RVS13" s="23"/>
      <c r="RVT13" s="23"/>
      <c r="RVU13" s="23"/>
      <c r="RVV13" s="23"/>
      <c r="RVW13" s="23"/>
      <c r="RVX13" s="23"/>
      <c r="RVY13" s="23"/>
      <c r="RVZ13" s="23"/>
      <c r="RWA13" s="23"/>
      <c r="RWB13" s="23"/>
      <c r="RWC13" s="23"/>
      <c r="RWD13" s="23"/>
      <c r="RWE13" s="23"/>
      <c r="RWF13" s="23"/>
      <c r="RWG13" s="23"/>
      <c r="RWH13" s="23"/>
      <c r="RWI13" s="23"/>
      <c r="RWJ13" s="23"/>
      <c r="RWK13" s="23"/>
      <c r="RWL13" s="23"/>
      <c r="RWM13" s="23"/>
      <c r="RWN13" s="23"/>
      <c r="RWO13" s="23"/>
      <c r="RWP13" s="23"/>
      <c r="RWQ13" s="23"/>
      <c r="RWR13" s="23"/>
      <c r="RWS13" s="23"/>
      <c r="RWT13" s="23"/>
      <c r="RWU13" s="23"/>
      <c r="RWV13" s="23"/>
      <c r="RWW13" s="23"/>
      <c r="RWX13" s="23"/>
      <c r="RWY13" s="23"/>
      <c r="RWZ13" s="23"/>
      <c r="RXA13" s="23"/>
      <c r="RXB13" s="23"/>
      <c r="RXC13" s="23"/>
      <c r="RXD13" s="23"/>
      <c r="RXE13" s="23"/>
      <c r="RXF13" s="23"/>
      <c r="RXG13" s="23"/>
      <c r="RXH13" s="23"/>
      <c r="RXI13" s="23"/>
      <c r="RXJ13" s="23"/>
      <c r="RXK13" s="23"/>
      <c r="RXL13" s="23"/>
      <c r="RXM13" s="23"/>
      <c r="RXN13" s="23"/>
      <c r="RXO13" s="23"/>
      <c r="RXP13" s="23"/>
      <c r="RXQ13" s="23"/>
      <c r="RXR13" s="23"/>
      <c r="RXS13" s="23"/>
      <c r="RXT13" s="23"/>
      <c r="RXU13" s="23"/>
      <c r="RXV13" s="23"/>
      <c r="RXW13" s="23"/>
      <c r="RXX13" s="23"/>
      <c r="RXY13" s="23"/>
      <c r="RXZ13" s="23"/>
      <c r="RYA13" s="23"/>
      <c r="RYB13" s="23"/>
      <c r="RYC13" s="23"/>
      <c r="RYD13" s="23"/>
      <c r="RYE13" s="23"/>
      <c r="RYF13" s="23"/>
      <c r="RYG13" s="23"/>
      <c r="RYH13" s="23"/>
      <c r="RYI13" s="23"/>
      <c r="RYJ13" s="23"/>
      <c r="RYK13" s="23"/>
      <c r="RYL13" s="23"/>
      <c r="RYM13" s="23"/>
      <c r="RYN13" s="23"/>
      <c r="RYO13" s="23"/>
      <c r="RYP13" s="23"/>
      <c r="RYQ13" s="23"/>
      <c r="RYR13" s="23"/>
      <c r="RYS13" s="23"/>
      <c r="RYT13" s="23"/>
      <c r="RYU13" s="23"/>
      <c r="RYV13" s="23"/>
      <c r="RYW13" s="23"/>
      <c r="RYX13" s="23"/>
      <c r="RYY13" s="23"/>
      <c r="RYZ13" s="23"/>
      <c r="RZA13" s="23"/>
      <c r="RZB13" s="23"/>
      <c r="RZC13" s="23"/>
      <c r="RZD13" s="23"/>
      <c r="RZE13" s="23"/>
      <c r="RZF13" s="23"/>
      <c r="RZG13" s="23"/>
      <c r="RZH13" s="23"/>
      <c r="RZI13" s="23"/>
      <c r="RZJ13" s="23"/>
      <c r="RZK13" s="23"/>
      <c r="RZL13" s="23"/>
      <c r="RZM13" s="23"/>
      <c r="RZN13" s="23"/>
      <c r="RZO13" s="23"/>
      <c r="RZP13" s="23"/>
      <c r="RZQ13" s="23"/>
      <c r="RZR13" s="23"/>
      <c r="RZS13" s="23"/>
      <c r="RZT13" s="23"/>
      <c r="RZU13" s="23"/>
      <c r="RZV13" s="23"/>
      <c r="RZW13" s="23"/>
      <c r="RZX13" s="23"/>
      <c r="RZY13" s="23"/>
      <c r="RZZ13" s="23"/>
      <c r="SAA13" s="23"/>
      <c r="SAB13" s="23"/>
      <c r="SAC13" s="23"/>
      <c r="SAD13" s="23"/>
      <c r="SAE13" s="23"/>
      <c r="SAF13" s="23"/>
      <c r="SAG13" s="23"/>
      <c r="SAH13" s="23"/>
      <c r="SAI13" s="23"/>
      <c r="SAJ13" s="23"/>
      <c r="SAK13" s="23"/>
      <c r="SAL13" s="23"/>
      <c r="SAM13" s="23"/>
      <c r="SAN13" s="23"/>
      <c r="SAO13" s="23"/>
      <c r="SAP13" s="23"/>
      <c r="SAQ13" s="23"/>
      <c r="SAR13" s="23"/>
      <c r="SAS13" s="23"/>
      <c r="SAT13" s="23"/>
      <c r="SAU13" s="23"/>
      <c r="SAV13" s="23"/>
      <c r="SAW13" s="23"/>
      <c r="SAX13" s="23"/>
      <c r="SAY13" s="23"/>
      <c r="SAZ13" s="23"/>
      <c r="SBA13" s="23"/>
      <c r="SBB13" s="23"/>
      <c r="SBC13" s="23"/>
      <c r="SBD13" s="23"/>
      <c r="SBE13" s="23"/>
      <c r="SBF13" s="23"/>
      <c r="SBG13" s="23"/>
      <c r="SBH13" s="23"/>
      <c r="SBI13" s="23"/>
      <c r="SBJ13" s="23"/>
      <c r="SBK13" s="23"/>
      <c r="SBL13" s="23"/>
      <c r="SBM13" s="23"/>
      <c r="SBN13" s="23"/>
      <c r="SBO13" s="23"/>
      <c r="SBP13" s="23"/>
      <c r="SBQ13" s="23"/>
      <c r="SBR13" s="23"/>
      <c r="SBS13" s="23"/>
      <c r="SBT13" s="23"/>
      <c r="SBU13" s="23"/>
      <c r="SBV13" s="23"/>
      <c r="SBW13" s="23"/>
      <c r="SBX13" s="23"/>
      <c r="SBY13" s="23"/>
      <c r="SBZ13" s="23"/>
      <c r="SCA13" s="23"/>
      <c r="SCB13" s="23"/>
      <c r="SCC13" s="23"/>
      <c r="SCD13" s="23"/>
      <c r="SCE13" s="23"/>
      <c r="SCF13" s="23"/>
      <c r="SCG13" s="23"/>
      <c r="SCH13" s="23"/>
      <c r="SCI13" s="23"/>
      <c r="SCJ13" s="23"/>
      <c r="SCK13" s="23"/>
      <c r="SCL13" s="23"/>
      <c r="SCM13" s="23"/>
      <c r="SCN13" s="23"/>
      <c r="SCO13" s="23"/>
      <c r="SCP13" s="23"/>
      <c r="SCQ13" s="23"/>
      <c r="SCR13" s="23"/>
      <c r="SCS13" s="23"/>
      <c r="SCT13" s="23"/>
      <c r="SCU13" s="23"/>
      <c r="SCV13" s="23"/>
      <c r="SCW13" s="23"/>
      <c r="SCX13" s="23"/>
      <c r="SCY13" s="23"/>
      <c r="SCZ13" s="23"/>
      <c r="SDA13" s="23"/>
      <c r="SDB13" s="23"/>
      <c r="SDC13" s="23"/>
      <c r="SDD13" s="23"/>
      <c r="SDE13" s="23"/>
      <c r="SDF13" s="23"/>
      <c r="SDG13" s="23"/>
      <c r="SDH13" s="23"/>
      <c r="SDI13" s="23"/>
      <c r="SDJ13" s="23"/>
      <c r="SDK13" s="23"/>
      <c r="SDL13" s="23"/>
      <c r="SDM13" s="23"/>
      <c r="SDN13" s="23"/>
      <c r="SDO13" s="23"/>
      <c r="SDP13" s="23"/>
      <c r="SDQ13" s="23"/>
      <c r="SDR13" s="23"/>
      <c r="SDS13" s="23"/>
      <c r="SDT13" s="23"/>
      <c r="SDU13" s="23"/>
      <c r="SDV13" s="23"/>
      <c r="SDW13" s="23"/>
      <c r="SDX13" s="23"/>
      <c r="SDY13" s="23"/>
      <c r="SDZ13" s="23"/>
      <c r="SEA13" s="23"/>
      <c r="SEB13" s="23"/>
      <c r="SEC13" s="23"/>
      <c r="SED13" s="23"/>
      <c r="SEE13" s="23"/>
      <c r="SEF13" s="23"/>
      <c r="SEG13" s="23"/>
      <c r="SEH13" s="23"/>
      <c r="SEI13" s="23"/>
      <c r="SEJ13" s="23"/>
      <c r="SEK13" s="23"/>
      <c r="SEL13" s="23"/>
      <c r="SEM13" s="23"/>
      <c r="SEN13" s="23"/>
      <c r="SEO13" s="23"/>
      <c r="SEP13" s="23"/>
      <c r="SEQ13" s="23"/>
      <c r="SER13" s="23"/>
      <c r="SES13" s="23"/>
      <c r="SET13" s="23"/>
      <c r="SEU13" s="23"/>
      <c r="SEV13" s="23"/>
      <c r="SEW13" s="23"/>
      <c r="SEX13" s="23"/>
      <c r="SEY13" s="23"/>
      <c r="SEZ13" s="23"/>
      <c r="SFA13" s="23"/>
      <c r="SFB13" s="23"/>
      <c r="SFC13" s="23"/>
      <c r="SFD13" s="23"/>
      <c r="SFE13" s="23"/>
      <c r="SFF13" s="23"/>
      <c r="SFG13" s="23"/>
      <c r="SFH13" s="23"/>
      <c r="SFI13" s="23"/>
      <c r="SFJ13" s="23"/>
      <c r="SFK13" s="23"/>
      <c r="SFL13" s="23"/>
      <c r="SFM13" s="23"/>
      <c r="SFN13" s="23"/>
      <c r="SFO13" s="23"/>
      <c r="SFP13" s="23"/>
      <c r="SFQ13" s="23"/>
      <c r="SFR13" s="23"/>
      <c r="SFS13" s="23"/>
      <c r="SFT13" s="23"/>
      <c r="SFU13" s="23"/>
      <c r="SFV13" s="23"/>
      <c r="SFW13" s="23"/>
      <c r="SFX13" s="23"/>
      <c r="SFY13" s="23"/>
      <c r="SFZ13" s="23"/>
      <c r="SGA13" s="23"/>
      <c r="SGB13" s="23"/>
      <c r="SGC13" s="23"/>
      <c r="SGD13" s="23"/>
      <c r="SGE13" s="23"/>
      <c r="SGF13" s="23"/>
      <c r="SGG13" s="23"/>
      <c r="SGH13" s="23"/>
      <c r="SGI13" s="23"/>
      <c r="SGJ13" s="23"/>
      <c r="SGK13" s="23"/>
      <c r="SGL13" s="23"/>
      <c r="SGM13" s="23"/>
      <c r="SGN13" s="23"/>
      <c r="SGO13" s="23"/>
      <c r="SGP13" s="23"/>
      <c r="SGQ13" s="23"/>
      <c r="SGR13" s="23"/>
      <c r="SGS13" s="23"/>
      <c r="SGT13" s="23"/>
      <c r="SGU13" s="23"/>
      <c r="SGV13" s="23"/>
      <c r="SGW13" s="23"/>
      <c r="SGX13" s="23"/>
      <c r="SGY13" s="23"/>
      <c r="SGZ13" s="23"/>
      <c r="SHA13" s="23"/>
      <c r="SHB13" s="23"/>
      <c r="SHC13" s="23"/>
      <c r="SHD13" s="23"/>
      <c r="SHE13" s="23"/>
      <c r="SHF13" s="23"/>
      <c r="SHG13" s="23"/>
      <c r="SHH13" s="23"/>
      <c r="SHI13" s="23"/>
      <c r="SHJ13" s="23"/>
      <c r="SHK13" s="23"/>
      <c r="SHL13" s="23"/>
      <c r="SHM13" s="23"/>
      <c r="SHN13" s="23"/>
      <c r="SHO13" s="23"/>
      <c r="SHP13" s="23"/>
      <c r="SHQ13" s="23"/>
      <c r="SHR13" s="23"/>
      <c r="SHS13" s="23"/>
      <c r="SHT13" s="23"/>
      <c r="SHU13" s="23"/>
      <c r="SHV13" s="23"/>
      <c r="SHW13" s="23"/>
      <c r="SHX13" s="23"/>
      <c r="SHY13" s="23"/>
      <c r="SHZ13" s="23"/>
      <c r="SIA13" s="23"/>
      <c r="SIB13" s="23"/>
      <c r="SIC13" s="23"/>
      <c r="SID13" s="23"/>
      <c r="SIE13" s="23"/>
      <c r="SIF13" s="23"/>
      <c r="SIG13" s="23"/>
      <c r="SIH13" s="23"/>
      <c r="SII13" s="23"/>
      <c r="SIJ13" s="23"/>
      <c r="SIK13" s="23"/>
      <c r="SIL13" s="23"/>
      <c r="SIM13" s="23"/>
      <c r="SIN13" s="23"/>
      <c r="SIO13" s="23"/>
      <c r="SIP13" s="23"/>
      <c r="SIQ13" s="23"/>
      <c r="SIR13" s="23"/>
      <c r="SIS13" s="23"/>
      <c r="SIT13" s="23"/>
      <c r="SIU13" s="23"/>
      <c r="SIV13" s="23"/>
      <c r="SIW13" s="23"/>
      <c r="SIX13" s="23"/>
      <c r="SIY13" s="23"/>
      <c r="SIZ13" s="23"/>
      <c r="SJA13" s="23"/>
      <c r="SJB13" s="23"/>
      <c r="SJC13" s="23"/>
      <c r="SJD13" s="23"/>
      <c r="SJE13" s="23"/>
      <c r="SJF13" s="23"/>
      <c r="SJG13" s="23"/>
      <c r="SJH13" s="23"/>
      <c r="SJI13" s="23"/>
      <c r="SJJ13" s="23"/>
      <c r="SJK13" s="23"/>
      <c r="SJL13" s="23"/>
      <c r="SJM13" s="23"/>
      <c r="SJN13" s="23"/>
      <c r="SJO13" s="23"/>
      <c r="SJP13" s="23"/>
      <c r="SJQ13" s="23"/>
      <c r="SJR13" s="23"/>
      <c r="SJS13" s="23"/>
      <c r="SJT13" s="23"/>
      <c r="SJU13" s="23"/>
      <c r="SJV13" s="23"/>
      <c r="SJW13" s="23"/>
      <c r="SJX13" s="23"/>
      <c r="SJY13" s="23"/>
      <c r="SJZ13" s="23"/>
      <c r="SKA13" s="23"/>
      <c r="SKB13" s="23"/>
      <c r="SKC13" s="23"/>
      <c r="SKD13" s="23"/>
      <c r="SKE13" s="23"/>
      <c r="SKF13" s="23"/>
      <c r="SKG13" s="23"/>
      <c r="SKH13" s="23"/>
      <c r="SKI13" s="23"/>
      <c r="SKJ13" s="23"/>
      <c r="SKK13" s="23"/>
      <c r="SKL13" s="23"/>
      <c r="SKM13" s="23"/>
      <c r="SKN13" s="23"/>
      <c r="SKO13" s="23"/>
      <c r="SKP13" s="23"/>
      <c r="SKQ13" s="23"/>
      <c r="SKR13" s="23"/>
      <c r="SKS13" s="23"/>
      <c r="SKT13" s="23"/>
      <c r="SKU13" s="23"/>
      <c r="SKV13" s="23"/>
      <c r="SKW13" s="23"/>
      <c r="SKX13" s="23"/>
      <c r="SKY13" s="23"/>
      <c r="SKZ13" s="23"/>
      <c r="SLA13" s="23"/>
      <c r="SLB13" s="23"/>
      <c r="SLC13" s="23"/>
      <c r="SLD13" s="23"/>
      <c r="SLE13" s="23"/>
      <c r="SLF13" s="23"/>
      <c r="SLG13" s="23"/>
      <c r="SLH13" s="23"/>
      <c r="SLI13" s="23"/>
      <c r="SLJ13" s="23"/>
      <c r="SLK13" s="23"/>
      <c r="SLL13" s="23"/>
      <c r="SLM13" s="23"/>
      <c r="SLN13" s="23"/>
      <c r="SLO13" s="23"/>
      <c r="SLP13" s="23"/>
      <c r="SLQ13" s="23"/>
      <c r="SLR13" s="23"/>
      <c r="SLS13" s="23"/>
      <c r="SLT13" s="23"/>
      <c r="SLU13" s="23"/>
      <c r="SLV13" s="23"/>
      <c r="SLW13" s="23"/>
      <c r="SLX13" s="23"/>
      <c r="SLY13" s="23"/>
      <c r="SLZ13" s="23"/>
      <c r="SMA13" s="23"/>
      <c r="SMB13" s="23"/>
      <c r="SMC13" s="23"/>
      <c r="SMD13" s="23"/>
      <c r="SME13" s="23"/>
      <c r="SMF13" s="23"/>
      <c r="SMG13" s="23"/>
      <c r="SMH13" s="23"/>
      <c r="SMI13" s="23"/>
      <c r="SMJ13" s="23"/>
      <c r="SMK13" s="23"/>
      <c r="SML13" s="23"/>
      <c r="SMM13" s="23"/>
      <c r="SMN13" s="23"/>
      <c r="SMO13" s="23"/>
      <c r="SMP13" s="23"/>
      <c r="SMQ13" s="23"/>
      <c r="SMR13" s="23"/>
      <c r="SMS13" s="23"/>
      <c r="SMT13" s="23"/>
      <c r="SMU13" s="23"/>
      <c r="SMV13" s="23"/>
      <c r="SMW13" s="23"/>
      <c r="SMX13" s="23"/>
      <c r="SMY13" s="23"/>
      <c r="SMZ13" s="23"/>
      <c r="SNA13" s="23"/>
      <c r="SNB13" s="23"/>
      <c r="SNC13" s="23"/>
      <c r="SND13" s="23"/>
      <c r="SNE13" s="23"/>
      <c r="SNF13" s="23"/>
      <c r="SNG13" s="23"/>
      <c r="SNH13" s="23"/>
      <c r="SNI13" s="23"/>
      <c r="SNJ13" s="23"/>
      <c r="SNK13" s="23"/>
      <c r="SNL13" s="23"/>
      <c r="SNM13" s="23"/>
      <c r="SNN13" s="23"/>
      <c r="SNO13" s="23"/>
      <c r="SNP13" s="23"/>
      <c r="SNQ13" s="23"/>
      <c r="SNR13" s="23"/>
      <c r="SNS13" s="23"/>
      <c r="SNT13" s="23"/>
      <c r="SNU13" s="23"/>
      <c r="SNV13" s="23"/>
      <c r="SNW13" s="23"/>
      <c r="SNX13" s="23"/>
      <c r="SNY13" s="23"/>
      <c r="SNZ13" s="23"/>
      <c r="SOA13" s="23"/>
      <c r="SOB13" s="23"/>
      <c r="SOC13" s="23"/>
      <c r="SOD13" s="23"/>
      <c r="SOE13" s="23"/>
      <c r="SOF13" s="23"/>
      <c r="SOG13" s="23"/>
      <c r="SOH13" s="23"/>
      <c r="SOI13" s="23"/>
      <c r="SOJ13" s="23"/>
      <c r="SOK13" s="23"/>
      <c r="SOL13" s="23"/>
      <c r="SOM13" s="23"/>
      <c r="SON13" s="23"/>
      <c r="SOO13" s="23"/>
      <c r="SOP13" s="23"/>
      <c r="SOQ13" s="23"/>
      <c r="SOR13" s="23"/>
      <c r="SOS13" s="23"/>
      <c r="SOT13" s="23"/>
      <c r="SOU13" s="23"/>
      <c r="SOV13" s="23"/>
      <c r="SOW13" s="23"/>
      <c r="SOX13" s="23"/>
      <c r="SOY13" s="23"/>
      <c r="SOZ13" s="23"/>
      <c r="SPA13" s="23"/>
      <c r="SPB13" s="23"/>
      <c r="SPC13" s="23"/>
      <c r="SPD13" s="23"/>
      <c r="SPE13" s="23"/>
      <c r="SPF13" s="23"/>
      <c r="SPG13" s="23"/>
      <c r="SPH13" s="23"/>
      <c r="SPI13" s="23"/>
      <c r="SPJ13" s="23"/>
      <c r="SPK13" s="23"/>
      <c r="SPL13" s="23"/>
      <c r="SPM13" s="23"/>
      <c r="SPN13" s="23"/>
      <c r="SPO13" s="23"/>
      <c r="SPP13" s="23"/>
      <c r="SPQ13" s="23"/>
      <c r="SPR13" s="23"/>
      <c r="SPS13" s="23"/>
      <c r="SPT13" s="23"/>
      <c r="SPU13" s="23"/>
      <c r="SPV13" s="23"/>
      <c r="SPW13" s="23"/>
      <c r="SPX13" s="23"/>
      <c r="SPY13" s="23"/>
      <c r="SPZ13" s="23"/>
      <c r="SQA13" s="23"/>
      <c r="SQB13" s="23"/>
      <c r="SQC13" s="23"/>
      <c r="SQD13" s="23"/>
      <c r="SQE13" s="23"/>
      <c r="SQF13" s="23"/>
      <c r="SQG13" s="23"/>
      <c r="SQH13" s="23"/>
      <c r="SQI13" s="23"/>
      <c r="SQJ13" s="23"/>
      <c r="SQK13" s="23"/>
      <c r="SQL13" s="23"/>
      <c r="SQM13" s="23"/>
      <c r="SQN13" s="23"/>
      <c r="SQO13" s="23"/>
      <c r="SQP13" s="23"/>
      <c r="SQQ13" s="23"/>
      <c r="SQR13" s="23"/>
      <c r="SQS13" s="23"/>
      <c r="SQT13" s="23"/>
      <c r="SQU13" s="23"/>
      <c r="SQV13" s="23"/>
      <c r="SQW13" s="23"/>
      <c r="SQX13" s="23"/>
      <c r="SQY13" s="23"/>
      <c r="SQZ13" s="23"/>
      <c r="SRA13" s="23"/>
      <c r="SRB13" s="23"/>
      <c r="SRC13" s="23"/>
      <c r="SRD13" s="23"/>
      <c r="SRE13" s="23"/>
      <c r="SRF13" s="23"/>
      <c r="SRG13" s="23"/>
      <c r="SRH13" s="23"/>
      <c r="SRI13" s="23"/>
      <c r="SRJ13" s="23"/>
      <c r="SRK13" s="23"/>
      <c r="SRL13" s="23"/>
      <c r="SRM13" s="23"/>
      <c r="SRN13" s="23"/>
      <c r="SRO13" s="23"/>
      <c r="SRP13" s="23"/>
      <c r="SRQ13" s="23"/>
      <c r="SRR13" s="23"/>
      <c r="SRS13" s="23"/>
      <c r="SRT13" s="23"/>
      <c r="SRU13" s="23"/>
      <c r="SRV13" s="23"/>
      <c r="SRW13" s="23"/>
      <c r="SRX13" s="23"/>
      <c r="SRY13" s="23"/>
      <c r="SRZ13" s="23"/>
      <c r="SSA13" s="23"/>
      <c r="SSB13" s="23"/>
      <c r="SSC13" s="23"/>
      <c r="SSD13" s="23"/>
      <c r="SSE13" s="23"/>
      <c r="SSF13" s="23"/>
      <c r="SSG13" s="23"/>
      <c r="SSH13" s="23"/>
      <c r="SSI13" s="23"/>
      <c r="SSJ13" s="23"/>
      <c r="SSK13" s="23"/>
      <c r="SSL13" s="23"/>
      <c r="SSM13" s="23"/>
      <c r="SSN13" s="23"/>
      <c r="SSO13" s="23"/>
      <c r="SSP13" s="23"/>
      <c r="SSQ13" s="23"/>
      <c r="SSR13" s="23"/>
      <c r="SSS13" s="23"/>
      <c r="SST13" s="23"/>
      <c r="SSU13" s="23"/>
      <c r="SSV13" s="23"/>
      <c r="SSW13" s="23"/>
      <c r="SSX13" s="23"/>
      <c r="SSY13" s="23"/>
      <c r="SSZ13" s="23"/>
      <c r="STA13" s="23"/>
      <c r="STB13" s="23"/>
      <c r="STC13" s="23"/>
      <c r="STD13" s="23"/>
      <c r="STE13" s="23"/>
      <c r="STF13" s="23"/>
      <c r="STG13" s="23"/>
      <c r="STH13" s="23"/>
      <c r="STI13" s="23"/>
      <c r="STJ13" s="23"/>
      <c r="STK13" s="23"/>
      <c r="STL13" s="23"/>
      <c r="STM13" s="23"/>
      <c r="STN13" s="23"/>
      <c r="STO13" s="23"/>
      <c r="STP13" s="23"/>
      <c r="STQ13" s="23"/>
      <c r="STR13" s="23"/>
      <c r="STS13" s="23"/>
      <c r="STT13" s="23"/>
      <c r="STU13" s="23"/>
      <c r="STV13" s="23"/>
      <c r="STW13" s="23"/>
      <c r="STX13" s="23"/>
      <c r="STY13" s="23"/>
      <c r="STZ13" s="23"/>
      <c r="SUA13" s="23"/>
      <c r="SUB13" s="23"/>
      <c r="SUC13" s="23"/>
      <c r="SUD13" s="23"/>
      <c r="SUE13" s="23"/>
      <c r="SUF13" s="23"/>
      <c r="SUG13" s="23"/>
      <c r="SUH13" s="23"/>
      <c r="SUI13" s="23"/>
      <c r="SUJ13" s="23"/>
      <c r="SUK13" s="23"/>
      <c r="SUL13" s="23"/>
      <c r="SUM13" s="23"/>
      <c r="SUN13" s="23"/>
      <c r="SUO13" s="23"/>
      <c r="SUP13" s="23"/>
      <c r="SUQ13" s="23"/>
      <c r="SUR13" s="23"/>
      <c r="SUS13" s="23"/>
      <c r="SUT13" s="23"/>
      <c r="SUU13" s="23"/>
      <c r="SUV13" s="23"/>
      <c r="SUW13" s="23"/>
      <c r="SUX13" s="23"/>
      <c r="SUY13" s="23"/>
      <c r="SUZ13" s="23"/>
      <c r="SVA13" s="23"/>
      <c r="SVB13" s="23"/>
      <c r="SVC13" s="23"/>
      <c r="SVD13" s="23"/>
      <c r="SVE13" s="23"/>
      <c r="SVF13" s="23"/>
      <c r="SVG13" s="23"/>
      <c r="SVH13" s="23"/>
      <c r="SVI13" s="23"/>
      <c r="SVJ13" s="23"/>
      <c r="SVK13" s="23"/>
      <c r="SVL13" s="23"/>
      <c r="SVM13" s="23"/>
      <c r="SVN13" s="23"/>
      <c r="SVO13" s="23"/>
      <c r="SVP13" s="23"/>
      <c r="SVQ13" s="23"/>
      <c r="SVR13" s="23"/>
      <c r="SVS13" s="23"/>
      <c r="SVT13" s="23"/>
      <c r="SVU13" s="23"/>
      <c r="SVV13" s="23"/>
      <c r="SVW13" s="23"/>
      <c r="SVX13" s="23"/>
      <c r="SVY13" s="23"/>
      <c r="SVZ13" s="23"/>
      <c r="SWA13" s="23"/>
      <c r="SWB13" s="23"/>
      <c r="SWC13" s="23"/>
      <c r="SWD13" s="23"/>
      <c r="SWE13" s="23"/>
      <c r="SWF13" s="23"/>
      <c r="SWG13" s="23"/>
      <c r="SWH13" s="23"/>
      <c r="SWI13" s="23"/>
      <c r="SWJ13" s="23"/>
      <c r="SWK13" s="23"/>
      <c r="SWL13" s="23"/>
      <c r="SWM13" s="23"/>
      <c r="SWN13" s="23"/>
      <c r="SWO13" s="23"/>
      <c r="SWP13" s="23"/>
      <c r="SWQ13" s="23"/>
      <c r="SWR13" s="23"/>
      <c r="SWS13" s="23"/>
      <c r="SWT13" s="23"/>
      <c r="SWU13" s="23"/>
      <c r="SWV13" s="23"/>
      <c r="SWW13" s="23"/>
      <c r="SWX13" s="23"/>
      <c r="SWY13" s="23"/>
      <c r="SWZ13" s="23"/>
      <c r="SXA13" s="23"/>
      <c r="SXB13" s="23"/>
      <c r="SXC13" s="23"/>
      <c r="SXD13" s="23"/>
      <c r="SXE13" s="23"/>
      <c r="SXF13" s="23"/>
      <c r="SXG13" s="23"/>
      <c r="SXH13" s="23"/>
      <c r="SXI13" s="23"/>
      <c r="SXJ13" s="23"/>
      <c r="SXK13" s="23"/>
      <c r="SXL13" s="23"/>
      <c r="SXM13" s="23"/>
      <c r="SXN13" s="23"/>
      <c r="SXO13" s="23"/>
      <c r="SXP13" s="23"/>
      <c r="SXQ13" s="23"/>
      <c r="SXR13" s="23"/>
      <c r="SXS13" s="23"/>
      <c r="SXT13" s="23"/>
      <c r="SXU13" s="23"/>
      <c r="SXV13" s="23"/>
      <c r="SXW13" s="23"/>
      <c r="SXX13" s="23"/>
      <c r="SXY13" s="23"/>
      <c r="SXZ13" s="23"/>
      <c r="SYA13" s="23"/>
      <c r="SYB13" s="23"/>
      <c r="SYC13" s="23"/>
      <c r="SYD13" s="23"/>
      <c r="SYE13" s="23"/>
      <c r="SYF13" s="23"/>
      <c r="SYG13" s="23"/>
      <c r="SYH13" s="23"/>
      <c r="SYI13" s="23"/>
      <c r="SYJ13" s="23"/>
      <c r="SYK13" s="23"/>
      <c r="SYL13" s="23"/>
      <c r="SYM13" s="23"/>
      <c r="SYN13" s="23"/>
      <c r="SYO13" s="23"/>
      <c r="SYP13" s="23"/>
      <c r="SYQ13" s="23"/>
      <c r="SYR13" s="23"/>
      <c r="SYS13" s="23"/>
      <c r="SYT13" s="23"/>
      <c r="SYU13" s="23"/>
      <c r="SYV13" s="23"/>
      <c r="SYW13" s="23"/>
      <c r="SYX13" s="23"/>
      <c r="SYY13" s="23"/>
      <c r="SYZ13" s="23"/>
      <c r="SZA13" s="23"/>
      <c r="SZB13" s="23"/>
      <c r="SZC13" s="23"/>
      <c r="SZD13" s="23"/>
      <c r="SZE13" s="23"/>
      <c r="SZF13" s="23"/>
      <c r="SZG13" s="23"/>
      <c r="SZH13" s="23"/>
      <c r="SZI13" s="23"/>
      <c r="SZJ13" s="23"/>
      <c r="SZK13" s="23"/>
      <c r="SZL13" s="23"/>
      <c r="SZM13" s="23"/>
      <c r="SZN13" s="23"/>
      <c r="SZO13" s="23"/>
      <c r="SZP13" s="23"/>
      <c r="SZQ13" s="23"/>
      <c r="SZR13" s="23"/>
      <c r="SZS13" s="23"/>
      <c r="SZT13" s="23"/>
      <c r="SZU13" s="23"/>
      <c r="SZV13" s="23"/>
      <c r="SZW13" s="23"/>
      <c r="SZX13" s="23"/>
      <c r="SZY13" s="23"/>
      <c r="SZZ13" s="23"/>
      <c r="TAA13" s="23"/>
      <c r="TAB13" s="23"/>
      <c r="TAC13" s="23"/>
      <c r="TAD13" s="23"/>
      <c r="TAE13" s="23"/>
      <c r="TAF13" s="23"/>
      <c r="TAG13" s="23"/>
      <c r="TAH13" s="23"/>
      <c r="TAI13" s="23"/>
      <c r="TAJ13" s="23"/>
      <c r="TAK13" s="23"/>
      <c r="TAL13" s="23"/>
      <c r="TAM13" s="23"/>
      <c r="TAN13" s="23"/>
      <c r="TAO13" s="23"/>
      <c r="TAP13" s="23"/>
      <c r="TAQ13" s="23"/>
      <c r="TAR13" s="23"/>
      <c r="TAS13" s="23"/>
      <c r="TAT13" s="23"/>
      <c r="TAU13" s="23"/>
      <c r="TAV13" s="23"/>
      <c r="TAW13" s="23"/>
      <c r="TAX13" s="23"/>
      <c r="TAY13" s="23"/>
      <c r="TAZ13" s="23"/>
      <c r="TBA13" s="23"/>
      <c r="TBB13" s="23"/>
      <c r="TBC13" s="23"/>
      <c r="TBD13" s="23"/>
      <c r="TBE13" s="23"/>
      <c r="TBF13" s="23"/>
      <c r="TBG13" s="23"/>
      <c r="TBH13" s="23"/>
      <c r="TBI13" s="23"/>
      <c r="TBJ13" s="23"/>
      <c r="TBK13" s="23"/>
      <c r="TBL13" s="23"/>
      <c r="TBM13" s="23"/>
      <c r="TBN13" s="23"/>
      <c r="TBO13" s="23"/>
      <c r="TBP13" s="23"/>
      <c r="TBQ13" s="23"/>
      <c r="TBR13" s="23"/>
      <c r="TBS13" s="23"/>
      <c r="TBT13" s="23"/>
      <c r="TBU13" s="23"/>
      <c r="TBV13" s="23"/>
      <c r="TBW13" s="23"/>
      <c r="TBX13" s="23"/>
      <c r="TBY13" s="23"/>
      <c r="TBZ13" s="23"/>
      <c r="TCA13" s="23"/>
      <c r="TCB13" s="23"/>
      <c r="TCC13" s="23"/>
      <c r="TCD13" s="23"/>
      <c r="TCE13" s="23"/>
      <c r="TCF13" s="23"/>
      <c r="TCG13" s="23"/>
      <c r="TCH13" s="23"/>
      <c r="TCI13" s="23"/>
      <c r="TCJ13" s="23"/>
      <c r="TCK13" s="23"/>
      <c r="TCL13" s="23"/>
      <c r="TCM13" s="23"/>
      <c r="TCN13" s="23"/>
      <c r="TCO13" s="23"/>
      <c r="TCP13" s="23"/>
      <c r="TCQ13" s="23"/>
      <c r="TCR13" s="23"/>
      <c r="TCS13" s="23"/>
      <c r="TCT13" s="23"/>
      <c r="TCU13" s="23"/>
      <c r="TCV13" s="23"/>
      <c r="TCW13" s="23"/>
      <c r="TCX13" s="23"/>
      <c r="TCY13" s="23"/>
      <c r="TCZ13" s="23"/>
      <c r="TDA13" s="23"/>
      <c r="TDB13" s="23"/>
      <c r="TDC13" s="23"/>
      <c r="TDD13" s="23"/>
      <c r="TDE13" s="23"/>
      <c r="TDF13" s="23"/>
      <c r="TDG13" s="23"/>
      <c r="TDH13" s="23"/>
      <c r="TDI13" s="23"/>
      <c r="TDJ13" s="23"/>
      <c r="TDK13" s="23"/>
      <c r="TDL13" s="23"/>
      <c r="TDM13" s="23"/>
      <c r="TDN13" s="23"/>
      <c r="TDO13" s="23"/>
      <c r="TDP13" s="23"/>
      <c r="TDQ13" s="23"/>
      <c r="TDR13" s="23"/>
      <c r="TDS13" s="23"/>
      <c r="TDT13" s="23"/>
      <c r="TDU13" s="23"/>
      <c r="TDV13" s="23"/>
      <c r="TDW13" s="23"/>
      <c r="TDX13" s="23"/>
      <c r="TDY13" s="23"/>
      <c r="TDZ13" s="23"/>
      <c r="TEA13" s="23"/>
      <c r="TEB13" s="23"/>
      <c r="TEC13" s="23"/>
      <c r="TED13" s="23"/>
      <c r="TEE13" s="23"/>
      <c r="TEF13" s="23"/>
      <c r="TEG13" s="23"/>
      <c r="TEH13" s="23"/>
      <c r="TEI13" s="23"/>
      <c r="TEJ13" s="23"/>
      <c r="TEK13" s="23"/>
      <c r="TEL13" s="23"/>
      <c r="TEM13" s="23"/>
      <c r="TEN13" s="23"/>
      <c r="TEO13" s="23"/>
      <c r="TEP13" s="23"/>
      <c r="TEQ13" s="23"/>
      <c r="TER13" s="23"/>
      <c r="TES13" s="23"/>
      <c r="TET13" s="23"/>
      <c r="TEU13" s="23"/>
      <c r="TEV13" s="23"/>
      <c r="TEW13" s="23"/>
      <c r="TEX13" s="23"/>
      <c r="TEY13" s="23"/>
      <c r="TEZ13" s="23"/>
      <c r="TFA13" s="23"/>
      <c r="TFB13" s="23"/>
      <c r="TFC13" s="23"/>
      <c r="TFD13" s="23"/>
      <c r="TFE13" s="23"/>
      <c r="TFF13" s="23"/>
      <c r="TFG13" s="23"/>
      <c r="TFH13" s="23"/>
      <c r="TFI13" s="23"/>
      <c r="TFJ13" s="23"/>
      <c r="TFK13" s="23"/>
      <c r="TFL13" s="23"/>
      <c r="TFM13" s="23"/>
      <c r="TFN13" s="23"/>
      <c r="TFO13" s="23"/>
      <c r="TFP13" s="23"/>
      <c r="TFQ13" s="23"/>
      <c r="TFR13" s="23"/>
      <c r="TFS13" s="23"/>
      <c r="TFT13" s="23"/>
      <c r="TFU13" s="23"/>
      <c r="TFV13" s="23"/>
      <c r="TFW13" s="23"/>
      <c r="TFX13" s="23"/>
      <c r="TFY13" s="23"/>
      <c r="TFZ13" s="23"/>
      <c r="TGA13" s="23"/>
      <c r="TGB13" s="23"/>
      <c r="TGC13" s="23"/>
      <c r="TGD13" s="23"/>
      <c r="TGE13" s="23"/>
      <c r="TGF13" s="23"/>
      <c r="TGG13" s="23"/>
      <c r="TGH13" s="23"/>
      <c r="TGI13" s="23"/>
      <c r="TGJ13" s="23"/>
      <c r="TGK13" s="23"/>
      <c r="TGL13" s="23"/>
      <c r="TGM13" s="23"/>
      <c r="TGN13" s="23"/>
      <c r="TGO13" s="23"/>
      <c r="TGP13" s="23"/>
      <c r="TGQ13" s="23"/>
      <c r="TGR13" s="23"/>
      <c r="TGS13" s="23"/>
      <c r="TGT13" s="23"/>
      <c r="TGU13" s="23"/>
      <c r="TGV13" s="23"/>
      <c r="TGW13" s="23"/>
      <c r="TGX13" s="23"/>
      <c r="TGY13" s="23"/>
      <c r="TGZ13" s="23"/>
      <c r="THA13" s="23"/>
      <c r="THB13" s="23"/>
      <c r="THC13" s="23"/>
      <c r="THD13" s="23"/>
      <c r="THE13" s="23"/>
      <c r="THF13" s="23"/>
      <c r="THG13" s="23"/>
      <c r="THH13" s="23"/>
      <c r="THI13" s="23"/>
      <c r="THJ13" s="23"/>
      <c r="THK13" s="23"/>
      <c r="THL13" s="23"/>
      <c r="THM13" s="23"/>
      <c r="THN13" s="23"/>
      <c r="THO13" s="23"/>
      <c r="THP13" s="23"/>
      <c r="THQ13" s="23"/>
      <c r="THR13" s="23"/>
      <c r="THS13" s="23"/>
      <c r="THT13" s="23"/>
      <c r="THU13" s="23"/>
      <c r="THV13" s="23"/>
      <c r="THW13" s="23"/>
      <c r="THX13" s="23"/>
      <c r="THY13" s="23"/>
      <c r="THZ13" s="23"/>
      <c r="TIA13" s="23"/>
      <c r="TIB13" s="23"/>
      <c r="TIC13" s="23"/>
      <c r="TID13" s="23"/>
      <c r="TIE13" s="23"/>
      <c r="TIF13" s="23"/>
      <c r="TIG13" s="23"/>
      <c r="TIH13" s="23"/>
      <c r="TII13" s="23"/>
      <c r="TIJ13" s="23"/>
      <c r="TIK13" s="23"/>
      <c r="TIL13" s="23"/>
      <c r="TIM13" s="23"/>
      <c r="TIN13" s="23"/>
      <c r="TIO13" s="23"/>
      <c r="TIP13" s="23"/>
      <c r="TIQ13" s="23"/>
      <c r="TIR13" s="23"/>
      <c r="TIS13" s="23"/>
      <c r="TIT13" s="23"/>
      <c r="TIU13" s="23"/>
      <c r="TIV13" s="23"/>
      <c r="TIW13" s="23"/>
      <c r="TIX13" s="23"/>
      <c r="TIY13" s="23"/>
      <c r="TIZ13" s="23"/>
      <c r="TJA13" s="23"/>
      <c r="TJB13" s="23"/>
      <c r="TJC13" s="23"/>
      <c r="TJD13" s="23"/>
      <c r="TJE13" s="23"/>
      <c r="TJF13" s="23"/>
      <c r="TJG13" s="23"/>
      <c r="TJH13" s="23"/>
      <c r="TJI13" s="23"/>
      <c r="TJJ13" s="23"/>
      <c r="TJK13" s="23"/>
      <c r="TJL13" s="23"/>
      <c r="TJM13" s="23"/>
      <c r="TJN13" s="23"/>
      <c r="TJO13" s="23"/>
      <c r="TJP13" s="23"/>
      <c r="TJQ13" s="23"/>
      <c r="TJR13" s="23"/>
      <c r="TJS13" s="23"/>
      <c r="TJT13" s="23"/>
      <c r="TJU13" s="23"/>
      <c r="TJV13" s="23"/>
      <c r="TJW13" s="23"/>
      <c r="TJX13" s="23"/>
      <c r="TJY13" s="23"/>
      <c r="TJZ13" s="23"/>
      <c r="TKA13" s="23"/>
      <c r="TKB13" s="23"/>
      <c r="TKC13" s="23"/>
      <c r="TKD13" s="23"/>
      <c r="TKE13" s="23"/>
      <c r="TKF13" s="23"/>
      <c r="TKG13" s="23"/>
      <c r="TKH13" s="23"/>
      <c r="TKI13" s="23"/>
      <c r="TKJ13" s="23"/>
      <c r="TKK13" s="23"/>
      <c r="TKL13" s="23"/>
      <c r="TKM13" s="23"/>
      <c r="TKN13" s="23"/>
      <c r="TKO13" s="23"/>
      <c r="TKP13" s="23"/>
      <c r="TKQ13" s="23"/>
      <c r="TKR13" s="23"/>
      <c r="TKS13" s="23"/>
      <c r="TKT13" s="23"/>
      <c r="TKU13" s="23"/>
      <c r="TKV13" s="23"/>
      <c r="TKW13" s="23"/>
      <c r="TKX13" s="23"/>
      <c r="TKY13" s="23"/>
      <c r="TKZ13" s="23"/>
      <c r="TLA13" s="23"/>
      <c r="TLB13" s="23"/>
      <c r="TLC13" s="23"/>
      <c r="TLD13" s="23"/>
      <c r="TLE13" s="23"/>
      <c r="TLF13" s="23"/>
      <c r="TLG13" s="23"/>
      <c r="TLH13" s="23"/>
      <c r="TLI13" s="23"/>
      <c r="TLJ13" s="23"/>
      <c r="TLK13" s="23"/>
      <c r="TLL13" s="23"/>
      <c r="TLM13" s="23"/>
      <c r="TLN13" s="23"/>
      <c r="TLO13" s="23"/>
      <c r="TLP13" s="23"/>
      <c r="TLQ13" s="23"/>
      <c r="TLR13" s="23"/>
      <c r="TLS13" s="23"/>
      <c r="TLT13" s="23"/>
      <c r="TLU13" s="23"/>
      <c r="TLV13" s="23"/>
      <c r="TLW13" s="23"/>
      <c r="TLX13" s="23"/>
      <c r="TLY13" s="23"/>
      <c r="TLZ13" s="23"/>
      <c r="TMA13" s="23"/>
      <c r="TMB13" s="23"/>
      <c r="TMC13" s="23"/>
      <c r="TMD13" s="23"/>
      <c r="TME13" s="23"/>
      <c r="TMF13" s="23"/>
      <c r="TMG13" s="23"/>
      <c r="TMH13" s="23"/>
      <c r="TMI13" s="23"/>
      <c r="TMJ13" s="23"/>
      <c r="TMK13" s="23"/>
      <c r="TML13" s="23"/>
      <c r="TMM13" s="23"/>
      <c r="TMN13" s="23"/>
      <c r="TMO13" s="23"/>
      <c r="TMP13" s="23"/>
      <c r="TMQ13" s="23"/>
      <c r="TMR13" s="23"/>
      <c r="TMS13" s="23"/>
      <c r="TMT13" s="23"/>
      <c r="TMU13" s="23"/>
      <c r="TMV13" s="23"/>
      <c r="TMW13" s="23"/>
      <c r="TMX13" s="23"/>
      <c r="TMY13" s="23"/>
      <c r="TMZ13" s="23"/>
      <c r="TNA13" s="23"/>
      <c r="TNB13" s="23"/>
      <c r="TNC13" s="23"/>
      <c r="TND13" s="23"/>
      <c r="TNE13" s="23"/>
      <c r="TNF13" s="23"/>
      <c r="TNG13" s="23"/>
      <c r="TNH13" s="23"/>
      <c r="TNI13" s="23"/>
      <c r="TNJ13" s="23"/>
      <c r="TNK13" s="23"/>
      <c r="TNL13" s="23"/>
      <c r="TNM13" s="23"/>
      <c r="TNN13" s="23"/>
      <c r="TNO13" s="23"/>
      <c r="TNP13" s="23"/>
      <c r="TNQ13" s="23"/>
      <c r="TNR13" s="23"/>
      <c r="TNS13" s="23"/>
      <c r="TNT13" s="23"/>
      <c r="TNU13" s="23"/>
      <c r="TNV13" s="23"/>
      <c r="TNW13" s="23"/>
      <c r="TNX13" s="23"/>
      <c r="TNY13" s="23"/>
      <c r="TNZ13" s="23"/>
      <c r="TOA13" s="23"/>
      <c r="TOB13" s="23"/>
      <c r="TOC13" s="23"/>
      <c r="TOD13" s="23"/>
      <c r="TOE13" s="23"/>
      <c r="TOF13" s="23"/>
      <c r="TOG13" s="23"/>
      <c r="TOH13" s="23"/>
      <c r="TOI13" s="23"/>
      <c r="TOJ13" s="23"/>
      <c r="TOK13" s="23"/>
      <c r="TOL13" s="23"/>
      <c r="TOM13" s="23"/>
      <c r="TON13" s="23"/>
      <c r="TOO13" s="23"/>
      <c r="TOP13" s="23"/>
      <c r="TOQ13" s="23"/>
      <c r="TOR13" s="23"/>
      <c r="TOS13" s="23"/>
      <c r="TOT13" s="23"/>
      <c r="TOU13" s="23"/>
      <c r="TOV13" s="23"/>
      <c r="TOW13" s="23"/>
      <c r="TOX13" s="23"/>
      <c r="TOY13" s="23"/>
      <c r="TOZ13" s="23"/>
      <c r="TPA13" s="23"/>
      <c r="TPB13" s="23"/>
      <c r="TPC13" s="23"/>
      <c r="TPD13" s="23"/>
      <c r="TPE13" s="23"/>
      <c r="TPF13" s="23"/>
      <c r="TPG13" s="23"/>
      <c r="TPH13" s="23"/>
      <c r="TPI13" s="23"/>
      <c r="TPJ13" s="23"/>
      <c r="TPK13" s="23"/>
      <c r="TPL13" s="23"/>
      <c r="TPM13" s="23"/>
      <c r="TPN13" s="23"/>
      <c r="TPO13" s="23"/>
      <c r="TPP13" s="23"/>
      <c r="TPQ13" s="23"/>
      <c r="TPR13" s="23"/>
      <c r="TPS13" s="23"/>
      <c r="TPT13" s="23"/>
      <c r="TPU13" s="23"/>
      <c r="TPV13" s="23"/>
      <c r="TPW13" s="23"/>
      <c r="TPX13" s="23"/>
      <c r="TPY13" s="23"/>
      <c r="TPZ13" s="23"/>
      <c r="TQA13" s="23"/>
      <c r="TQB13" s="23"/>
      <c r="TQC13" s="23"/>
      <c r="TQD13" s="23"/>
      <c r="TQE13" s="23"/>
      <c r="TQF13" s="23"/>
      <c r="TQG13" s="23"/>
      <c r="TQH13" s="23"/>
      <c r="TQI13" s="23"/>
      <c r="TQJ13" s="23"/>
      <c r="TQK13" s="23"/>
      <c r="TQL13" s="23"/>
      <c r="TQM13" s="23"/>
      <c r="TQN13" s="23"/>
      <c r="TQO13" s="23"/>
      <c r="TQP13" s="23"/>
      <c r="TQQ13" s="23"/>
      <c r="TQR13" s="23"/>
      <c r="TQS13" s="23"/>
      <c r="TQT13" s="23"/>
      <c r="TQU13" s="23"/>
      <c r="TQV13" s="23"/>
      <c r="TQW13" s="23"/>
      <c r="TQX13" s="23"/>
      <c r="TQY13" s="23"/>
      <c r="TQZ13" s="23"/>
      <c r="TRA13" s="23"/>
      <c r="TRB13" s="23"/>
      <c r="TRC13" s="23"/>
      <c r="TRD13" s="23"/>
      <c r="TRE13" s="23"/>
      <c r="TRF13" s="23"/>
      <c r="TRG13" s="23"/>
      <c r="TRH13" s="23"/>
      <c r="TRI13" s="23"/>
      <c r="TRJ13" s="23"/>
      <c r="TRK13" s="23"/>
      <c r="TRL13" s="23"/>
      <c r="TRM13" s="23"/>
      <c r="TRN13" s="23"/>
      <c r="TRO13" s="23"/>
      <c r="TRP13" s="23"/>
      <c r="TRQ13" s="23"/>
      <c r="TRR13" s="23"/>
      <c r="TRS13" s="23"/>
      <c r="TRT13" s="23"/>
      <c r="TRU13" s="23"/>
      <c r="TRV13" s="23"/>
      <c r="TRW13" s="23"/>
      <c r="TRX13" s="23"/>
      <c r="TRY13" s="23"/>
      <c r="TRZ13" s="23"/>
      <c r="TSA13" s="23"/>
      <c r="TSB13" s="23"/>
      <c r="TSC13" s="23"/>
      <c r="TSD13" s="23"/>
      <c r="TSE13" s="23"/>
      <c r="TSF13" s="23"/>
      <c r="TSG13" s="23"/>
      <c r="TSH13" s="23"/>
      <c r="TSI13" s="23"/>
      <c r="TSJ13" s="23"/>
      <c r="TSK13" s="23"/>
      <c r="TSL13" s="23"/>
      <c r="TSM13" s="23"/>
      <c r="TSN13" s="23"/>
      <c r="TSO13" s="23"/>
      <c r="TSP13" s="23"/>
      <c r="TSQ13" s="23"/>
      <c r="TSR13" s="23"/>
      <c r="TSS13" s="23"/>
      <c r="TST13" s="23"/>
      <c r="TSU13" s="23"/>
      <c r="TSV13" s="23"/>
      <c r="TSW13" s="23"/>
      <c r="TSX13" s="23"/>
      <c r="TSY13" s="23"/>
      <c r="TSZ13" s="23"/>
      <c r="TTA13" s="23"/>
      <c r="TTB13" s="23"/>
      <c r="TTC13" s="23"/>
      <c r="TTD13" s="23"/>
      <c r="TTE13" s="23"/>
      <c r="TTF13" s="23"/>
      <c r="TTG13" s="23"/>
      <c r="TTH13" s="23"/>
      <c r="TTI13" s="23"/>
      <c r="TTJ13" s="23"/>
      <c r="TTK13" s="23"/>
      <c r="TTL13" s="23"/>
      <c r="TTM13" s="23"/>
      <c r="TTN13" s="23"/>
      <c r="TTO13" s="23"/>
      <c r="TTP13" s="23"/>
      <c r="TTQ13" s="23"/>
      <c r="TTR13" s="23"/>
      <c r="TTS13" s="23"/>
      <c r="TTT13" s="23"/>
      <c r="TTU13" s="23"/>
      <c r="TTV13" s="23"/>
      <c r="TTW13" s="23"/>
      <c r="TTX13" s="23"/>
      <c r="TTY13" s="23"/>
      <c r="TTZ13" s="23"/>
      <c r="TUA13" s="23"/>
      <c r="TUB13" s="23"/>
      <c r="TUC13" s="23"/>
      <c r="TUD13" s="23"/>
      <c r="TUE13" s="23"/>
      <c r="TUF13" s="23"/>
      <c r="TUG13" s="23"/>
      <c r="TUH13" s="23"/>
      <c r="TUI13" s="23"/>
      <c r="TUJ13" s="23"/>
      <c r="TUK13" s="23"/>
      <c r="TUL13" s="23"/>
      <c r="TUM13" s="23"/>
      <c r="TUN13" s="23"/>
      <c r="TUO13" s="23"/>
      <c r="TUP13" s="23"/>
      <c r="TUQ13" s="23"/>
      <c r="TUR13" s="23"/>
      <c r="TUS13" s="23"/>
      <c r="TUT13" s="23"/>
      <c r="TUU13" s="23"/>
      <c r="TUV13" s="23"/>
      <c r="TUW13" s="23"/>
      <c r="TUX13" s="23"/>
      <c r="TUY13" s="23"/>
      <c r="TUZ13" s="23"/>
      <c r="TVA13" s="23"/>
      <c r="TVB13" s="23"/>
      <c r="TVC13" s="23"/>
      <c r="TVD13" s="23"/>
      <c r="TVE13" s="23"/>
      <c r="TVF13" s="23"/>
      <c r="TVG13" s="23"/>
      <c r="TVH13" s="23"/>
      <c r="TVI13" s="23"/>
      <c r="TVJ13" s="23"/>
      <c r="TVK13" s="23"/>
      <c r="TVL13" s="23"/>
      <c r="TVM13" s="23"/>
      <c r="TVN13" s="23"/>
      <c r="TVO13" s="23"/>
      <c r="TVP13" s="23"/>
      <c r="TVQ13" s="23"/>
      <c r="TVR13" s="23"/>
      <c r="TVS13" s="23"/>
      <c r="TVT13" s="23"/>
      <c r="TVU13" s="23"/>
      <c r="TVV13" s="23"/>
      <c r="TVW13" s="23"/>
      <c r="TVX13" s="23"/>
      <c r="TVY13" s="23"/>
      <c r="TVZ13" s="23"/>
      <c r="TWA13" s="23"/>
      <c r="TWB13" s="23"/>
      <c r="TWC13" s="23"/>
      <c r="TWD13" s="23"/>
      <c r="TWE13" s="23"/>
      <c r="TWF13" s="23"/>
      <c r="TWG13" s="23"/>
      <c r="TWH13" s="23"/>
      <c r="TWI13" s="23"/>
      <c r="TWJ13" s="23"/>
      <c r="TWK13" s="23"/>
      <c r="TWL13" s="23"/>
      <c r="TWM13" s="23"/>
      <c r="TWN13" s="23"/>
      <c r="TWO13" s="23"/>
      <c r="TWP13" s="23"/>
      <c r="TWQ13" s="23"/>
      <c r="TWR13" s="23"/>
      <c r="TWS13" s="23"/>
      <c r="TWT13" s="23"/>
      <c r="TWU13" s="23"/>
      <c r="TWV13" s="23"/>
      <c r="TWW13" s="23"/>
      <c r="TWX13" s="23"/>
      <c r="TWY13" s="23"/>
      <c r="TWZ13" s="23"/>
      <c r="TXA13" s="23"/>
      <c r="TXB13" s="23"/>
      <c r="TXC13" s="23"/>
      <c r="TXD13" s="23"/>
      <c r="TXE13" s="23"/>
      <c r="TXF13" s="23"/>
      <c r="TXG13" s="23"/>
      <c r="TXH13" s="23"/>
      <c r="TXI13" s="23"/>
      <c r="TXJ13" s="23"/>
      <c r="TXK13" s="23"/>
      <c r="TXL13" s="23"/>
      <c r="TXM13" s="23"/>
      <c r="TXN13" s="23"/>
      <c r="TXO13" s="23"/>
      <c r="TXP13" s="23"/>
      <c r="TXQ13" s="23"/>
      <c r="TXR13" s="23"/>
      <c r="TXS13" s="23"/>
      <c r="TXT13" s="23"/>
      <c r="TXU13" s="23"/>
      <c r="TXV13" s="23"/>
      <c r="TXW13" s="23"/>
      <c r="TXX13" s="23"/>
      <c r="TXY13" s="23"/>
      <c r="TXZ13" s="23"/>
      <c r="TYA13" s="23"/>
      <c r="TYB13" s="23"/>
      <c r="TYC13" s="23"/>
      <c r="TYD13" s="23"/>
      <c r="TYE13" s="23"/>
      <c r="TYF13" s="23"/>
      <c r="TYG13" s="23"/>
      <c r="TYH13" s="23"/>
      <c r="TYI13" s="23"/>
      <c r="TYJ13" s="23"/>
      <c r="TYK13" s="23"/>
      <c r="TYL13" s="23"/>
      <c r="TYM13" s="23"/>
      <c r="TYN13" s="23"/>
      <c r="TYO13" s="23"/>
      <c r="TYP13" s="23"/>
      <c r="TYQ13" s="23"/>
      <c r="TYR13" s="23"/>
      <c r="TYS13" s="23"/>
      <c r="TYT13" s="23"/>
      <c r="TYU13" s="23"/>
      <c r="TYV13" s="23"/>
      <c r="TYW13" s="23"/>
      <c r="TYX13" s="23"/>
      <c r="TYY13" s="23"/>
      <c r="TYZ13" s="23"/>
      <c r="TZA13" s="23"/>
      <c r="TZB13" s="23"/>
      <c r="TZC13" s="23"/>
      <c r="TZD13" s="23"/>
      <c r="TZE13" s="23"/>
      <c r="TZF13" s="23"/>
      <c r="TZG13" s="23"/>
      <c r="TZH13" s="23"/>
      <c r="TZI13" s="23"/>
      <c r="TZJ13" s="23"/>
      <c r="TZK13" s="23"/>
      <c r="TZL13" s="23"/>
      <c r="TZM13" s="23"/>
      <c r="TZN13" s="23"/>
      <c r="TZO13" s="23"/>
      <c r="TZP13" s="23"/>
      <c r="TZQ13" s="23"/>
      <c r="TZR13" s="23"/>
      <c r="TZS13" s="23"/>
      <c r="TZT13" s="23"/>
      <c r="TZU13" s="23"/>
      <c r="TZV13" s="23"/>
      <c r="TZW13" s="23"/>
      <c r="TZX13" s="23"/>
      <c r="TZY13" s="23"/>
      <c r="TZZ13" s="23"/>
      <c r="UAA13" s="23"/>
      <c r="UAB13" s="23"/>
      <c r="UAC13" s="23"/>
      <c r="UAD13" s="23"/>
      <c r="UAE13" s="23"/>
      <c r="UAF13" s="23"/>
      <c r="UAG13" s="23"/>
      <c r="UAH13" s="23"/>
      <c r="UAI13" s="23"/>
      <c r="UAJ13" s="23"/>
      <c r="UAK13" s="23"/>
      <c r="UAL13" s="23"/>
      <c r="UAM13" s="23"/>
      <c r="UAN13" s="23"/>
      <c r="UAO13" s="23"/>
      <c r="UAP13" s="23"/>
      <c r="UAQ13" s="23"/>
      <c r="UAR13" s="23"/>
      <c r="UAS13" s="23"/>
      <c r="UAT13" s="23"/>
      <c r="UAU13" s="23"/>
      <c r="UAV13" s="23"/>
      <c r="UAW13" s="23"/>
      <c r="UAX13" s="23"/>
      <c r="UAY13" s="23"/>
      <c r="UAZ13" s="23"/>
      <c r="UBA13" s="23"/>
      <c r="UBB13" s="23"/>
      <c r="UBC13" s="23"/>
      <c r="UBD13" s="23"/>
      <c r="UBE13" s="23"/>
      <c r="UBF13" s="23"/>
      <c r="UBG13" s="23"/>
      <c r="UBH13" s="23"/>
      <c r="UBI13" s="23"/>
      <c r="UBJ13" s="23"/>
      <c r="UBK13" s="23"/>
      <c r="UBL13" s="23"/>
      <c r="UBM13" s="23"/>
      <c r="UBN13" s="23"/>
      <c r="UBO13" s="23"/>
      <c r="UBP13" s="23"/>
      <c r="UBQ13" s="23"/>
      <c r="UBR13" s="23"/>
      <c r="UBS13" s="23"/>
      <c r="UBT13" s="23"/>
      <c r="UBU13" s="23"/>
      <c r="UBV13" s="23"/>
      <c r="UBW13" s="23"/>
      <c r="UBX13" s="23"/>
      <c r="UBY13" s="23"/>
      <c r="UBZ13" s="23"/>
      <c r="UCA13" s="23"/>
      <c r="UCB13" s="23"/>
      <c r="UCC13" s="23"/>
      <c r="UCD13" s="23"/>
      <c r="UCE13" s="23"/>
      <c r="UCF13" s="23"/>
      <c r="UCG13" s="23"/>
      <c r="UCH13" s="23"/>
      <c r="UCI13" s="23"/>
      <c r="UCJ13" s="23"/>
      <c r="UCK13" s="23"/>
      <c r="UCL13" s="23"/>
      <c r="UCM13" s="23"/>
      <c r="UCN13" s="23"/>
      <c r="UCO13" s="23"/>
      <c r="UCP13" s="23"/>
      <c r="UCQ13" s="23"/>
      <c r="UCR13" s="23"/>
      <c r="UCS13" s="23"/>
      <c r="UCT13" s="23"/>
      <c r="UCU13" s="23"/>
      <c r="UCV13" s="23"/>
      <c r="UCW13" s="23"/>
      <c r="UCX13" s="23"/>
      <c r="UCY13" s="23"/>
      <c r="UCZ13" s="23"/>
      <c r="UDA13" s="23"/>
      <c r="UDB13" s="23"/>
      <c r="UDC13" s="23"/>
      <c r="UDD13" s="23"/>
      <c r="UDE13" s="23"/>
      <c r="UDF13" s="23"/>
      <c r="UDG13" s="23"/>
      <c r="UDH13" s="23"/>
      <c r="UDI13" s="23"/>
      <c r="UDJ13" s="23"/>
      <c r="UDK13" s="23"/>
      <c r="UDL13" s="23"/>
      <c r="UDM13" s="23"/>
      <c r="UDN13" s="23"/>
      <c r="UDO13" s="23"/>
      <c r="UDP13" s="23"/>
      <c r="UDQ13" s="23"/>
      <c r="UDR13" s="23"/>
      <c r="UDS13" s="23"/>
      <c r="UDT13" s="23"/>
      <c r="UDU13" s="23"/>
      <c r="UDV13" s="23"/>
      <c r="UDW13" s="23"/>
      <c r="UDX13" s="23"/>
      <c r="UDY13" s="23"/>
      <c r="UDZ13" s="23"/>
      <c r="UEA13" s="23"/>
      <c r="UEB13" s="23"/>
      <c r="UEC13" s="23"/>
      <c r="UED13" s="23"/>
      <c r="UEE13" s="23"/>
      <c r="UEF13" s="23"/>
      <c r="UEG13" s="23"/>
      <c r="UEH13" s="23"/>
      <c r="UEI13" s="23"/>
      <c r="UEJ13" s="23"/>
      <c r="UEK13" s="23"/>
      <c r="UEL13" s="23"/>
      <c r="UEM13" s="23"/>
      <c r="UEN13" s="23"/>
      <c r="UEO13" s="23"/>
      <c r="UEP13" s="23"/>
      <c r="UEQ13" s="23"/>
      <c r="UER13" s="23"/>
      <c r="UES13" s="23"/>
      <c r="UET13" s="23"/>
      <c r="UEU13" s="23"/>
      <c r="UEV13" s="23"/>
      <c r="UEW13" s="23"/>
      <c r="UEX13" s="23"/>
      <c r="UEY13" s="23"/>
      <c r="UEZ13" s="23"/>
      <c r="UFA13" s="23"/>
      <c r="UFB13" s="23"/>
      <c r="UFC13" s="23"/>
      <c r="UFD13" s="23"/>
      <c r="UFE13" s="23"/>
      <c r="UFF13" s="23"/>
      <c r="UFG13" s="23"/>
      <c r="UFH13" s="23"/>
      <c r="UFI13" s="23"/>
      <c r="UFJ13" s="23"/>
      <c r="UFK13" s="23"/>
      <c r="UFL13" s="23"/>
      <c r="UFM13" s="23"/>
      <c r="UFN13" s="23"/>
      <c r="UFO13" s="23"/>
      <c r="UFP13" s="23"/>
      <c r="UFQ13" s="23"/>
      <c r="UFR13" s="23"/>
      <c r="UFS13" s="23"/>
      <c r="UFT13" s="23"/>
      <c r="UFU13" s="23"/>
      <c r="UFV13" s="23"/>
      <c r="UFW13" s="23"/>
      <c r="UFX13" s="23"/>
      <c r="UFY13" s="23"/>
      <c r="UFZ13" s="23"/>
      <c r="UGA13" s="23"/>
      <c r="UGB13" s="23"/>
      <c r="UGC13" s="23"/>
      <c r="UGD13" s="23"/>
      <c r="UGE13" s="23"/>
      <c r="UGF13" s="23"/>
      <c r="UGG13" s="23"/>
      <c r="UGH13" s="23"/>
      <c r="UGI13" s="23"/>
      <c r="UGJ13" s="23"/>
      <c r="UGK13" s="23"/>
      <c r="UGL13" s="23"/>
      <c r="UGM13" s="23"/>
      <c r="UGN13" s="23"/>
      <c r="UGO13" s="23"/>
      <c r="UGP13" s="23"/>
      <c r="UGQ13" s="23"/>
      <c r="UGR13" s="23"/>
      <c r="UGS13" s="23"/>
      <c r="UGT13" s="23"/>
      <c r="UGU13" s="23"/>
      <c r="UGV13" s="23"/>
      <c r="UGW13" s="23"/>
      <c r="UGX13" s="23"/>
      <c r="UGY13" s="23"/>
      <c r="UGZ13" s="23"/>
      <c r="UHA13" s="23"/>
      <c r="UHB13" s="23"/>
      <c r="UHC13" s="23"/>
      <c r="UHD13" s="23"/>
      <c r="UHE13" s="23"/>
      <c r="UHF13" s="23"/>
      <c r="UHG13" s="23"/>
      <c r="UHH13" s="23"/>
      <c r="UHI13" s="23"/>
      <c r="UHJ13" s="23"/>
      <c r="UHK13" s="23"/>
      <c r="UHL13" s="23"/>
      <c r="UHM13" s="23"/>
      <c r="UHN13" s="23"/>
      <c r="UHO13" s="23"/>
      <c r="UHP13" s="23"/>
      <c r="UHQ13" s="23"/>
      <c r="UHR13" s="23"/>
      <c r="UHS13" s="23"/>
      <c r="UHT13" s="23"/>
      <c r="UHU13" s="23"/>
      <c r="UHV13" s="23"/>
      <c r="UHW13" s="23"/>
      <c r="UHX13" s="23"/>
      <c r="UHY13" s="23"/>
      <c r="UHZ13" s="23"/>
      <c r="UIA13" s="23"/>
      <c r="UIB13" s="23"/>
      <c r="UIC13" s="23"/>
      <c r="UID13" s="23"/>
      <c r="UIE13" s="23"/>
      <c r="UIF13" s="23"/>
      <c r="UIG13" s="23"/>
      <c r="UIH13" s="23"/>
      <c r="UII13" s="23"/>
      <c r="UIJ13" s="23"/>
      <c r="UIK13" s="23"/>
      <c r="UIL13" s="23"/>
      <c r="UIM13" s="23"/>
      <c r="UIN13" s="23"/>
      <c r="UIO13" s="23"/>
      <c r="UIP13" s="23"/>
      <c r="UIQ13" s="23"/>
      <c r="UIR13" s="23"/>
      <c r="UIS13" s="23"/>
      <c r="UIT13" s="23"/>
      <c r="UIU13" s="23"/>
      <c r="UIV13" s="23"/>
      <c r="UIW13" s="23"/>
      <c r="UIX13" s="23"/>
      <c r="UIY13" s="23"/>
      <c r="UIZ13" s="23"/>
      <c r="UJA13" s="23"/>
      <c r="UJB13" s="23"/>
      <c r="UJC13" s="23"/>
      <c r="UJD13" s="23"/>
      <c r="UJE13" s="23"/>
      <c r="UJF13" s="23"/>
      <c r="UJG13" s="23"/>
      <c r="UJH13" s="23"/>
      <c r="UJI13" s="23"/>
      <c r="UJJ13" s="23"/>
      <c r="UJK13" s="23"/>
      <c r="UJL13" s="23"/>
      <c r="UJM13" s="23"/>
      <c r="UJN13" s="23"/>
      <c r="UJO13" s="23"/>
      <c r="UJP13" s="23"/>
      <c r="UJQ13" s="23"/>
      <c r="UJR13" s="23"/>
      <c r="UJS13" s="23"/>
      <c r="UJT13" s="23"/>
      <c r="UJU13" s="23"/>
      <c r="UJV13" s="23"/>
      <c r="UJW13" s="23"/>
      <c r="UJX13" s="23"/>
      <c r="UJY13" s="23"/>
      <c r="UJZ13" s="23"/>
      <c r="UKA13" s="23"/>
      <c r="UKB13" s="23"/>
      <c r="UKC13" s="23"/>
      <c r="UKD13" s="23"/>
      <c r="UKE13" s="23"/>
      <c r="UKF13" s="23"/>
      <c r="UKG13" s="23"/>
      <c r="UKH13" s="23"/>
      <c r="UKI13" s="23"/>
      <c r="UKJ13" s="23"/>
      <c r="UKK13" s="23"/>
      <c r="UKL13" s="23"/>
      <c r="UKM13" s="23"/>
      <c r="UKN13" s="23"/>
      <c r="UKO13" s="23"/>
      <c r="UKP13" s="23"/>
      <c r="UKQ13" s="23"/>
      <c r="UKR13" s="23"/>
      <c r="UKS13" s="23"/>
      <c r="UKT13" s="23"/>
      <c r="UKU13" s="23"/>
      <c r="UKV13" s="23"/>
      <c r="UKW13" s="23"/>
      <c r="UKX13" s="23"/>
      <c r="UKY13" s="23"/>
      <c r="UKZ13" s="23"/>
      <c r="ULA13" s="23"/>
      <c r="ULB13" s="23"/>
      <c r="ULC13" s="23"/>
      <c r="ULD13" s="23"/>
      <c r="ULE13" s="23"/>
      <c r="ULF13" s="23"/>
      <c r="ULG13" s="23"/>
      <c r="ULH13" s="23"/>
      <c r="ULI13" s="23"/>
      <c r="ULJ13" s="23"/>
      <c r="ULK13" s="23"/>
      <c r="ULL13" s="23"/>
      <c r="ULM13" s="23"/>
      <c r="ULN13" s="23"/>
      <c r="ULO13" s="23"/>
      <c r="ULP13" s="23"/>
      <c r="ULQ13" s="23"/>
      <c r="ULR13" s="23"/>
      <c r="ULS13" s="23"/>
      <c r="ULT13" s="23"/>
      <c r="ULU13" s="23"/>
      <c r="ULV13" s="23"/>
      <c r="ULW13" s="23"/>
      <c r="ULX13" s="23"/>
      <c r="ULY13" s="23"/>
      <c r="ULZ13" s="23"/>
      <c r="UMA13" s="23"/>
      <c r="UMB13" s="23"/>
      <c r="UMC13" s="23"/>
      <c r="UMD13" s="23"/>
      <c r="UME13" s="23"/>
      <c r="UMF13" s="23"/>
      <c r="UMG13" s="23"/>
      <c r="UMH13" s="23"/>
      <c r="UMI13" s="23"/>
      <c r="UMJ13" s="23"/>
      <c r="UMK13" s="23"/>
      <c r="UML13" s="23"/>
      <c r="UMM13" s="23"/>
      <c r="UMN13" s="23"/>
      <c r="UMO13" s="23"/>
      <c r="UMP13" s="23"/>
      <c r="UMQ13" s="23"/>
      <c r="UMR13" s="23"/>
      <c r="UMS13" s="23"/>
      <c r="UMT13" s="23"/>
      <c r="UMU13" s="23"/>
      <c r="UMV13" s="23"/>
      <c r="UMW13" s="23"/>
      <c r="UMX13" s="23"/>
      <c r="UMY13" s="23"/>
      <c r="UMZ13" s="23"/>
      <c r="UNA13" s="23"/>
      <c r="UNB13" s="23"/>
      <c r="UNC13" s="23"/>
      <c r="UND13" s="23"/>
      <c r="UNE13" s="23"/>
      <c r="UNF13" s="23"/>
      <c r="UNG13" s="23"/>
      <c r="UNH13" s="23"/>
      <c r="UNI13" s="23"/>
      <c r="UNJ13" s="23"/>
      <c r="UNK13" s="23"/>
      <c r="UNL13" s="23"/>
      <c r="UNM13" s="23"/>
      <c r="UNN13" s="23"/>
      <c r="UNO13" s="23"/>
      <c r="UNP13" s="23"/>
      <c r="UNQ13" s="23"/>
      <c r="UNR13" s="23"/>
      <c r="UNS13" s="23"/>
      <c r="UNT13" s="23"/>
      <c r="UNU13" s="23"/>
      <c r="UNV13" s="23"/>
      <c r="UNW13" s="23"/>
      <c r="UNX13" s="23"/>
      <c r="UNY13" s="23"/>
      <c r="UNZ13" s="23"/>
      <c r="UOA13" s="23"/>
      <c r="UOB13" s="23"/>
      <c r="UOC13" s="23"/>
      <c r="UOD13" s="23"/>
      <c r="UOE13" s="23"/>
      <c r="UOF13" s="23"/>
      <c r="UOG13" s="23"/>
      <c r="UOH13" s="23"/>
      <c r="UOI13" s="23"/>
      <c r="UOJ13" s="23"/>
      <c r="UOK13" s="23"/>
      <c r="UOL13" s="23"/>
      <c r="UOM13" s="23"/>
      <c r="UON13" s="23"/>
      <c r="UOO13" s="23"/>
      <c r="UOP13" s="23"/>
      <c r="UOQ13" s="23"/>
      <c r="UOR13" s="23"/>
      <c r="UOS13" s="23"/>
      <c r="UOT13" s="23"/>
      <c r="UOU13" s="23"/>
      <c r="UOV13" s="23"/>
      <c r="UOW13" s="23"/>
      <c r="UOX13" s="23"/>
      <c r="UOY13" s="23"/>
      <c r="UOZ13" s="23"/>
      <c r="UPA13" s="23"/>
      <c r="UPB13" s="23"/>
      <c r="UPC13" s="23"/>
      <c r="UPD13" s="23"/>
      <c r="UPE13" s="23"/>
      <c r="UPF13" s="23"/>
      <c r="UPG13" s="23"/>
      <c r="UPH13" s="23"/>
      <c r="UPI13" s="23"/>
      <c r="UPJ13" s="23"/>
      <c r="UPK13" s="23"/>
      <c r="UPL13" s="23"/>
      <c r="UPM13" s="23"/>
      <c r="UPN13" s="23"/>
      <c r="UPO13" s="23"/>
      <c r="UPP13" s="23"/>
      <c r="UPQ13" s="23"/>
      <c r="UPR13" s="23"/>
      <c r="UPS13" s="23"/>
      <c r="UPT13" s="23"/>
      <c r="UPU13" s="23"/>
      <c r="UPV13" s="23"/>
      <c r="UPW13" s="23"/>
      <c r="UPX13" s="23"/>
      <c r="UPY13" s="23"/>
      <c r="UPZ13" s="23"/>
      <c r="UQA13" s="23"/>
      <c r="UQB13" s="23"/>
      <c r="UQC13" s="23"/>
      <c r="UQD13" s="23"/>
      <c r="UQE13" s="23"/>
      <c r="UQF13" s="23"/>
      <c r="UQG13" s="23"/>
      <c r="UQH13" s="23"/>
      <c r="UQI13" s="23"/>
      <c r="UQJ13" s="23"/>
      <c r="UQK13" s="23"/>
      <c r="UQL13" s="23"/>
      <c r="UQM13" s="23"/>
      <c r="UQN13" s="23"/>
      <c r="UQO13" s="23"/>
      <c r="UQP13" s="23"/>
      <c r="UQQ13" s="23"/>
      <c r="UQR13" s="23"/>
      <c r="UQS13" s="23"/>
      <c r="UQT13" s="23"/>
      <c r="UQU13" s="23"/>
      <c r="UQV13" s="23"/>
      <c r="UQW13" s="23"/>
      <c r="UQX13" s="23"/>
      <c r="UQY13" s="23"/>
      <c r="UQZ13" s="23"/>
      <c r="URA13" s="23"/>
      <c r="URB13" s="23"/>
      <c r="URC13" s="23"/>
      <c r="URD13" s="23"/>
      <c r="URE13" s="23"/>
      <c r="URF13" s="23"/>
      <c r="URG13" s="23"/>
      <c r="URH13" s="23"/>
      <c r="URI13" s="23"/>
      <c r="URJ13" s="23"/>
      <c r="URK13" s="23"/>
      <c r="URL13" s="23"/>
      <c r="URM13" s="23"/>
      <c r="URN13" s="23"/>
      <c r="URO13" s="23"/>
      <c r="URP13" s="23"/>
      <c r="URQ13" s="23"/>
      <c r="URR13" s="23"/>
      <c r="URS13" s="23"/>
      <c r="URT13" s="23"/>
      <c r="URU13" s="23"/>
      <c r="URV13" s="23"/>
      <c r="URW13" s="23"/>
      <c r="URX13" s="23"/>
      <c r="URY13" s="23"/>
      <c r="URZ13" s="23"/>
      <c r="USA13" s="23"/>
      <c r="USB13" s="23"/>
      <c r="USC13" s="23"/>
      <c r="USD13" s="23"/>
      <c r="USE13" s="23"/>
      <c r="USF13" s="23"/>
      <c r="USG13" s="23"/>
      <c r="USH13" s="23"/>
      <c r="USI13" s="23"/>
      <c r="USJ13" s="23"/>
      <c r="USK13" s="23"/>
      <c r="USL13" s="23"/>
      <c r="USM13" s="23"/>
      <c r="USN13" s="23"/>
      <c r="USO13" s="23"/>
      <c r="USP13" s="23"/>
      <c r="USQ13" s="23"/>
      <c r="USR13" s="23"/>
      <c r="USS13" s="23"/>
      <c r="UST13" s="23"/>
      <c r="USU13" s="23"/>
      <c r="USV13" s="23"/>
      <c r="USW13" s="23"/>
      <c r="USX13" s="23"/>
      <c r="USY13" s="23"/>
      <c r="USZ13" s="23"/>
      <c r="UTA13" s="23"/>
      <c r="UTB13" s="23"/>
      <c r="UTC13" s="23"/>
      <c r="UTD13" s="23"/>
      <c r="UTE13" s="23"/>
      <c r="UTF13" s="23"/>
      <c r="UTG13" s="23"/>
      <c r="UTH13" s="23"/>
      <c r="UTI13" s="23"/>
      <c r="UTJ13" s="23"/>
      <c r="UTK13" s="23"/>
      <c r="UTL13" s="23"/>
      <c r="UTM13" s="23"/>
      <c r="UTN13" s="23"/>
      <c r="UTO13" s="23"/>
      <c r="UTP13" s="23"/>
      <c r="UTQ13" s="23"/>
      <c r="UTR13" s="23"/>
      <c r="UTS13" s="23"/>
      <c r="UTT13" s="23"/>
      <c r="UTU13" s="23"/>
      <c r="UTV13" s="23"/>
      <c r="UTW13" s="23"/>
      <c r="UTX13" s="23"/>
      <c r="UTY13" s="23"/>
      <c r="UTZ13" s="23"/>
      <c r="UUA13" s="23"/>
      <c r="UUB13" s="23"/>
      <c r="UUC13" s="23"/>
      <c r="UUD13" s="23"/>
      <c r="UUE13" s="23"/>
      <c r="UUF13" s="23"/>
      <c r="UUG13" s="23"/>
      <c r="UUH13" s="23"/>
      <c r="UUI13" s="23"/>
      <c r="UUJ13" s="23"/>
      <c r="UUK13" s="23"/>
      <c r="UUL13" s="23"/>
      <c r="UUM13" s="23"/>
      <c r="UUN13" s="23"/>
      <c r="UUO13" s="23"/>
      <c r="UUP13" s="23"/>
      <c r="UUQ13" s="23"/>
      <c r="UUR13" s="23"/>
      <c r="UUS13" s="23"/>
      <c r="UUT13" s="23"/>
      <c r="UUU13" s="23"/>
      <c r="UUV13" s="23"/>
      <c r="UUW13" s="23"/>
      <c r="UUX13" s="23"/>
      <c r="UUY13" s="23"/>
      <c r="UUZ13" s="23"/>
      <c r="UVA13" s="23"/>
      <c r="UVB13" s="23"/>
      <c r="UVC13" s="23"/>
      <c r="UVD13" s="23"/>
      <c r="UVE13" s="23"/>
      <c r="UVF13" s="23"/>
      <c r="UVG13" s="23"/>
      <c r="UVH13" s="23"/>
      <c r="UVI13" s="23"/>
      <c r="UVJ13" s="23"/>
      <c r="UVK13" s="23"/>
      <c r="UVL13" s="23"/>
      <c r="UVM13" s="23"/>
      <c r="UVN13" s="23"/>
      <c r="UVO13" s="23"/>
      <c r="UVP13" s="23"/>
      <c r="UVQ13" s="23"/>
      <c r="UVR13" s="23"/>
      <c r="UVS13" s="23"/>
      <c r="UVT13" s="23"/>
      <c r="UVU13" s="23"/>
      <c r="UVV13" s="23"/>
      <c r="UVW13" s="23"/>
      <c r="UVX13" s="23"/>
      <c r="UVY13" s="23"/>
      <c r="UVZ13" s="23"/>
      <c r="UWA13" s="23"/>
      <c r="UWB13" s="23"/>
      <c r="UWC13" s="23"/>
      <c r="UWD13" s="23"/>
      <c r="UWE13" s="23"/>
      <c r="UWF13" s="23"/>
      <c r="UWG13" s="23"/>
      <c r="UWH13" s="23"/>
      <c r="UWI13" s="23"/>
      <c r="UWJ13" s="23"/>
      <c r="UWK13" s="23"/>
      <c r="UWL13" s="23"/>
      <c r="UWM13" s="23"/>
      <c r="UWN13" s="23"/>
      <c r="UWO13" s="23"/>
      <c r="UWP13" s="23"/>
      <c r="UWQ13" s="23"/>
      <c r="UWR13" s="23"/>
      <c r="UWS13" s="23"/>
      <c r="UWT13" s="23"/>
      <c r="UWU13" s="23"/>
      <c r="UWV13" s="23"/>
      <c r="UWW13" s="23"/>
      <c r="UWX13" s="23"/>
      <c r="UWY13" s="23"/>
      <c r="UWZ13" s="23"/>
      <c r="UXA13" s="23"/>
      <c r="UXB13" s="23"/>
      <c r="UXC13" s="23"/>
      <c r="UXD13" s="23"/>
      <c r="UXE13" s="23"/>
      <c r="UXF13" s="23"/>
      <c r="UXG13" s="23"/>
      <c r="UXH13" s="23"/>
      <c r="UXI13" s="23"/>
      <c r="UXJ13" s="23"/>
      <c r="UXK13" s="23"/>
      <c r="UXL13" s="23"/>
      <c r="UXM13" s="23"/>
      <c r="UXN13" s="23"/>
      <c r="UXO13" s="23"/>
      <c r="UXP13" s="23"/>
      <c r="UXQ13" s="23"/>
      <c r="UXR13" s="23"/>
      <c r="UXS13" s="23"/>
      <c r="UXT13" s="23"/>
      <c r="UXU13" s="23"/>
      <c r="UXV13" s="23"/>
      <c r="UXW13" s="23"/>
      <c r="UXX13" s="23"/>
      <c r="UXY13" s="23"/>
      <c r="UXZ13" s="23"/>
      <c r="UYA13" s="23"/>
      <c r="UYB13" s="23"/>
      <c r="UYC13" s="23"/>
      <c r="UYD13" s="23"/>
      <c r="UYE13" s="23"/>
      <c r="UYF13" s="23"/>
      <c r="UYG13" s="23"/>
      <c r="UYH13" s="23"/>
      <c r="UYI13" s="23"/>
      <c r="UYJ13" s="23"/>
      <c r="UYK13" s="23"/>
      <c r="UYL13" s="23"/>
      <c r="UYM13" s="23"/>
      <c r="UYN13" s="23"/>
      <c r="UYO13" s="23"/>
      <c r="UYP13" s="23"/>
      <c r="UYQ13" s="23"/>
      <c r="UYR13" s="23"/>
      <c r="UYS13" s="23"/>
      <c r="UYT13" s="23"/>
      <c r="UYU13" s="23"/>
      <c r="UYV13" s="23"/>
      <c r="UYW13" s="23"/>
      <c r="UYX13" s="23"/>
      <c r="UYY13" s="23"/>
      <c r="UYZ13" s="23"/>
      <c r="UZA13" s="23"/>
      <c r="UZB13" s="23"/>
      <c r="UZC13" s="23"/>
      <c r="UZD13" s="23"/>
      <c r="UZE13" s="23"/>
      <c r="UZF13" s="23"/>
      <c r="UZG13" s="23"/>
      <c r="UZH13" s="23"/>
      <c r="UZI13" s="23"/>
      <c r="UZJ13" s="23"/>
      <c r="UZK13" s="23"/>
      <c r="UZL13" s="23"/>
      <c r="UZM13" s="23"/>
      <c r="UZN13" s="23"/>
      <c r="UZO13" s="23"/>
      <c r="UZP13" s="23"/>
      <c r="UZQ13" s="23"/>
      <c r="UZR13" s="23"/>
      <c r="UZS13" s="23"/>
      <c r="UZT13" s="23"/>
      <c r="UZU13" s="23"/>
      <c r="UZV13" s="23"/>
      <c r="UZW13" s="23"/>
      <c r="UZX13" s="23"/>
      <c r="UZY13" s="23"/>
      <c r="UZZ13" s="23"/>
      <c r="VAA13" s="23"/>
      <c r="VAB13" s="23"/>
      <c r="VAC13" s="23"/>
      <c r="VAD13" s="23"/>
      <c r="VAE13" s="23"/>
      <c r="VAF13" s="23"/>
      <c r="VAG13" s="23"/>
      <c r="VAH13" s="23"/>
      <c r="VAI13" s="23"/>
      <c r="VAJ13" s="23"/>
      <c r="VAK13" s="23"/>
      <c r="VAL13" s="23"/>
      <c r="VAM13" s="23"/>
      <c r="VAN13" s="23"/>
      <c r="VAO13" s="23"/>
      <c r="VAP13" s="23"/>
      <c r="VAQ13" s="23"/>
      <c r="VAR13" s="23"/>
      <c r="VAS13" s="23"/>
      <c r="VAT13" s="23"/>
      <c r="VAU13" s="23"/>
      <c r="VAV13" s="23"/>
      <c r="VAW13" s="23"/>
      <c r="VAX13" s="23"/>
      <c r="VAY13" s="23"/>
      <c r="VAZ13" s="23"/>
      <c r="VBA13" s="23"/>
      <c r="VBB13" s="23"/>
      <c r="VBC13" s="23"/>
      <c r="VBD13" s="23"/>
      <c r="VBE13" s="23"/>
      <c r="VBF13" s="23"/>
      <c r="VBG13" s="23"/>
      <c r="VBH13" s="23"/>
      <c r="VBI13" s="23"/>
      <c r="VBJ13" s="23"/>
      <c r="VBK13" s="23"/>
      <c r="VBL13" s="23"/>
      <c r="VBM13" s="23"/>
      <c r="VBN13" s="23"/>
      <c r="VBO13" s="23"/>
      <c r="VBP13" s="23"/>
      <c r="VBQ13" s="23"/>
      <c r="VBR13" s="23"/>
      <c r="VBS13" s="23"/>
      <c r="VBT13" s="23"/>
      <c r="VBU13" s="23"/>
      <c r="VBV13" s="23"/>
      <c r="VBW13" s="23"/>
      <c r="VBX13" s="23"/>
      <c r="VBY13" s="23"/>
      <c r="VBZ13" s="23"/>
      <c r="VCA13" s="23"/>
      <c r="VCB13" s="23"/>
      <c r="VCC13" s="23"/>
      <c r="VCD13" s="23"/>
      <c r="VCE13" s="23"/>
      <c r="VCF13" s="23"/>
      <c r="VCG13" s="23"/>
      <c r="VCH13" s="23"/>
      <c r="VCI13" s="23"/>
      <c r="VCJ13" s="23"/>
      <c r="VCK13" s="23"/>
      <c r="VCL13" s="23"/>
      <c r="VCM13" s="23"/>
      <c r="VCN13" s="23"/>
      <c r="VCO13" s="23"/>
      <c r="VCP13" s="23"/>
      <c r="VCQ13" s="23"/>
      <c r="VCR13" s="23"/>
      <c r="VCS13" s="23"/>
      <c r="VCT13" s="23"/>
      <c r="VCU13" s="23"/>
      <c r="VCV13" s="23"/>
      <c r="VCW13" s="23"/>
      <c r="VCX13" s="23"/>
      <c r="VCY13" s="23"/>
      <c r="VCZ13" s="23"/>
      <c r="VDA13" s="23"/>
      <c r="VDB13" s="23"/>
      <c r="VDC13" s="23"/>
      <c r="VDD13" s="23"/>
      <c r="VDE13" s="23"/>
      <c r="VDF13" s="23"/>
      <c r="VDG13" s="23"/>
      <c r="VDH13" s="23"/>
      <c r="VDI13" s="23"/>
      <c r="VDJ13" s="23"/>
      <c r="VDK13" s="23"/>
      <c r="VDL13" s="23"/>
      <c r="VDM13" s="23"/>
      <c r="VDN13" s="23"/>
      <c r="VDO13" s="23"/>
      <c r="VDP13" s="23"/>
      <c r="VDQ13" s="23"/>
      <c r="VDR13" s="23"/>
      <c r="VDS13" s="23"/>
      <c r="VDT13" s="23"/>
      <c r="VDU13" s="23"/>
      <c r="VDV13" s="23"/>
      <c r="VDW13" s="23"/>
      <c r="VDX13" s="23"/>
      <c r="VDY13" s="23"/>
      <c r="VDZ13" s="23"/>
      <c r="VEA13" s="23"/>
      <c r="VEB13" s="23"/>
      <c r="VEC13" s="23"/>
      <c r="VED13" s="23"/>
      <c r="VEE13" s="23"/>
      <c r="VEF13" s="23"/>
      <c r="VEG13" s="23"/>
      <c r="VEH13" s="23"/>
      <c r="VEI13" s="23"/>
      <c r="VEJ13" s="23"/>
      <c r="VEK13" s="23"/>
      <c r="VEL13" s="23"/>
      <c r="VEM13" s="23"/>
      <c r="VEN13" s="23"/>
      <c r="VEO13" s="23"/>
      <c r="VEP13" s="23"/>
      <c r="VEQ13" s="23"/>
      <c r="VER13" s="23"/>
      <c r="VES13" s="23"/>
      <c r="VET13" s="23"/>
      <c r="VEU13" s="23"/>
      <c r="VEV13" s="23"/>
      <c r="VEW13" s="23"/>
      <c r="VEX13" s="23"/>
      <c r="VEY13" s="23"/>
      <c r="VEZ13" s="23"/>
      <c r="VFA13" s="23"/>
      <c r="VFB13" s="23"/>
      <c r="VFC13" s="23"/>
      <c r="VFD13" s="23"/>
      <c r="VFE13" s="23"/>
      <c r="VFF13" s="23"/>
      <c r="VFG13" s="23"/>
      <c r="VFH13" s="23"/>
      <c r="VFI13" s="23"/>
      <c r="VFJ13" s="23"/>
      <c r="VFK13" s="23"/>
      <c r="VFL13" s="23"/>
      <c r="VFM13" s="23"/>
      <c r="VFN13" s="23"/>
      <c r="VFO13" s="23"/>
      <c r="VFP13" s="23"/>
      <c r="VFQ13" s="23"/>
      <c r="VFR13" s="23"/>
      <c r="VFS13" s="23"/>
      <c r="VFT13" s="23"/>
      <c r="VFU13" s="23"/>
      <c r="VFV13" s="23"/>
      <c r="VFW13" s="23"/>
      <c r="VFX13" s="23"/>
      <c r="VFY13" s="23"/>
      <c r="VFZ13" s="23"/>
      <c r="VGA13" s="23"/>
      <c r="VGB13" s="23"/>
      <c r="VGC13" s="23"/>
      <c r="VGD13" s="23"/>
      <c r="VGE13" s="23"/>
      <c r="VGF13" s="23"/>
      <c r="VGG13" s="23"/>
      <c r="VGH13" s="23"/>
      <c r="VGI13" s="23"/>
      <c r="VGJ13" s="23"/>
      <c r="VGK13" s="23"/>
      <c r="VGL13" s="23"/>
      <c r="VGM13" s="23"/>
      <c r="VGN13" s="23"/>
      <c r="VGO13" s="23"/>
      <c r="VGP13" s="23"/>
      <c r="VGQ13" s="23"/>
      <c r="VGR13" s="23"/>
      <c r="VGS13" s="23"/>
      <c r="VGT13" s="23"/>
      <c r="VGU13" s="23"/>
      <c r="VGV13" s="23"/>
      <c r="VGW13" s="23"/>
      <c r="VGX13" s="23"/>
      <c r="VGY13" s="23"/>
      <c r="VGZ13" s="23"/>
      <c r="VHA13" s="23"/>
      <c r="VHB13" s="23"/>
      <c r="VHC13" s="23"/>
      <c r="VHD13" s="23"/>
      <c r="VHE13" s="23"/>
      <c r="VHF13" s="23"/>
      <c r="VHG13" s="23"/>
      <c r="VHH13" s="23"/>
      <c r="VHI13" s="23"/>
      <c r="VHJ13" s="23"/>
      <c r="VHK13" s="23"/>
      <c r="VHL13" s="23"/>
      <c r="VHM13" s="23"/>
      <c r="VHN13" s="23"/>
      <c r="VHO13" s="23"/>
      <c r="VHP13" s="23"/>
      <c r="VHQ13" s="23"/>
      <c r="VHR13" s="23"/>
      <c r="VHS13" s="23"/>
      <c r="VHT13" s="23"/>
      <c r="VHU13" s="23"/>
      <c r="VHV13" s="23"/>
      <c r="VHW13" s="23"/>
      <c r="VHX13" s="23"/>
      <c r="VHY13" s="23"/>
      <c r="VHZ13" s="23"/>
      <c r="VIA13" s="23"/>
      <c r="VIB13" s="23"/>
      <c r="VIC13" s="23"/>
      <c r="VID13" s="23"/>
      <c r="VIE13" s="23"/>
      <c r="VIF13" s="23"/>
      <c r="VIG13" s="23"/>
      <c r="VIH13" s="23"/>
      <c r="VII13" s="23"/>
      <c r="VIJ13" s="23"/>
      <c r="VIK13" s="23"/>
      <c r="VIL13" s="23"/>
      <c r="VIM13" s="23"/>
      <c r="VIN13" s="23"/>
      <c r="VIO13" s="23"/>
      <c r="VIP13" s="23"/>
      <c r="VIQ13" s="23"/>
      <c r="VIR13" s="23"/>
      <c r="VIS13" s="23"/>
      <c r="VIT13" s="23"/>
      <c r="VIU13" s="23"/>
      <c r="VIV13" s="23"/>
      <c r="VIW13" s="23"/>
      <c r="VIX13" s="23"/>
      <c r="VIY13" s="23"/>
      <c r="VIZ13" s="23"/>
      <c r="VJA13" s="23"/>
      <c r="VJB13" s="23"/>
      <c r="VJC13" s="23"/>
      <c r="VJD13" s="23"/>
      <c r="VJE13" s="23"/>
      <c r="VJF13" s="23"/>
      <c r="VJG13" s="23"/>
      <c r="VJH13" s="23"/>
      <c r="VJI13" s="23"/>
      <c r="VJJ13" s="23"/>
      <c r="VJK13" s="23"/>
      <c r="VJL13" s="23"/>
      <c r="VJM13" s="23"/>
      <c r="VJN13" s="23"/>
      <c r="VJO13" s="23"/>
      <c r="VJP13" s="23"/>
      <c r="VJQ13" s="23"/>
      <c r="VJR13" s="23"/>
      <c r="VJS13" s="23"/>
      <c r="VJT13" s="23"/>
      <c r="VJU13" s="23"/>
      <c r="VJV13" s="23"/>
      <c r="VJW13" s="23"/>
      <c r="VJX13" s="23"/>
      <c r="VJY13" s="23"/>
      <c r="VJZ13" s="23"/>
      <c r="VKA13" s="23"/>
      <c r="VKB13" s="23"/>
      <c r="VKC13" s="23"/>
      <c r="VKD13" s="23"/>
      <c r="VKE13" s="23"/>
      <c r="VKF13" s="23"/>
      <c r="VKG13" s="23"/>
      <c r="VKH13" s="23"/>
      <c r="VKI13" s="23"/>
      <c r="VKJ13" s="23"/>
      <c r="VKK13" s="23"/>
      <c r="VKL13" s="23"/>
      <c r="VKM13" s="23"/>
      <c r="VKN13" s="23"/>
      <c r="VKO13" s="23"/>
      <c r="VKP13" s="23"/>
      <c r="VKQ13" s="23"/>
      <c r="VKR13" s="23"/>
      <c r="VKS13" s="23"/>
      <c r="VKT13" s="23"/>
      <c r="VKU13" s="23"/>
      <c r="VKV13" s="23"/>
      <c r="VKW13" s="23"/>
      <c r="VKX13" s="23"/>
      <c r="VKY13" s="23"/>
      <c r="VKZ13" s="23"/>
      <c r="VLA13" s="23"/>
      <c r="VLB13" s="23"/>
      <c r="VLC13" s="23"/>
      <c r="VLD13" s="23"/>
      <c r="VLE13" s="23"/>
      <c r="VLF13" s="23"/>
      <c r="VLG13" s="23"/>
      <c r="VLH13" s="23"/>
      <c r="VLI13" s="23"/>
      <c r="VLJ13" s="23"/>
      <c r="VLK13" s="23"/>
      <c r="VLL13" s="23"/>
      <c r="VLM13" s="23"/>
      <c r="VLN13" s="23"/>
      <c r="VLO13" s="23"/>
      <c r="VLP13" s="23"/>
      <c r="VLQ13" s="23"/>
      <c r="VLR13" s="23"/>
      <c r="VLS13" s="23"/>
      <c r="VLT13" s="23"/>
      <c r="VLU13" s="23"/>
      <c r="VLV13" s="23"/>
      <c r="VLW13" s="23"/>
      <c r="VLX13" s="23"/>
      <c r="VLY13" s="23"/>
      <c r="VLZ13" s="23"/>
      <c r="VMA13" s="23"/>
      <c r="VMB13" s="23"/>
      <c r="VMC13" s="23"/>
      <c r="VMD13" s="23"/>
      <c r="VME13" s="23"/>
      <c r="VMF13" s="23"/>
      <c r="VMG13" s="23"/>
      <c r="VMH13" s="23"/>
      <c r="VMI13" s="23"/>
      <c r="VMJ13" s="23"/>
      <c r="VMK13" s="23"/>
      <c r="VML13" s="23"/>
      <c r="VMM13" s="23"/>
      <c r="VMN13" s="23"/>
      <c r="VMO13" s="23"/>
      <c r="VMP13" s="23"/>
      <c r="VMQ13" s="23"/>
      <c r="VMR13" s="23"/>
      <c r="VMS13" s="23"/>
      <c r="VMT13" s="23"/>
      <c r="VMU13" s="23"/>
      <c r="VMV13" s="23"/>
      <c r="VMW13" s="23"/>
      <c r="VMX13" s="23"/>
      <c r="VMY13" s="23"/>
      <c r="VMZ13" s="23"/>
      <c r="VNA13" s="23"/>
      <c r="VNB13" s="23"/>
      <c r="VNC13" s="23"/>
      <c r="VND13" s="23"/>
      <c r="VNE13" s="23"/>
      <c r="VNF13" s="23"/>
      <c r="VNG13" s="23"/>
      <c r="VNH13" s="23"/>
      <c r="VNI13" s="23"/>
      <c r="VNJ13" s="23"/>
      <c r="VNK13" s="23"/>
      <c r="VNL13" s="23"/>
      <c r="VNM13" s="23"/>
      <c r="VNN13" s="23"/>
      <c r="VNO13" s="23"/>
      <c r="VNP13" s="23"/>
      <c r="VNQ13" s="23"/>
      <c r="VNR13" s="23"/>
      <c r="VNS13" s="23"/>
      <c r="VNT13" s="23"/>
      <c r="VNU13" s="23"/>
      <c r="VNV13" s="23"/>
      <c r="VNW13" s="23"/>
      <c r="VNX13" s="23"/>
      <c r="VNY13" s="23"/>
      <c r="VNZ13" s="23"/>
      <c r="VOA13" s="23"/>
      <c r="VOB13" s="23"/>
      <c r="VOC13" s="23"/>
      <c r="VOD13" s="23"/>
      <c r="VOE13" s="23"/>
      <c r="VOF13" s="23"/>
      <c r="VOG13" s="23"/>
      <c r="VOH13" s="23"/>
      <c r="VOI13" s="23"/>
      <c r="VOJ13" s="23"/>
      <c r="VOK13" s="23"/>
      <c r="VOL13" s="23"/>
      <c r="VOM13" s="23"/>
      <c r="VON13" s="23"/>
      <c r="VOO13" s="23"/>
      <c r="VOP13" s="23"/>
      <c r="VOQ13" s="23"/>
      <c r="VOR13" s="23"/>
      <c r="VOS13" s="23"/>
      <c r="VOT13" s="23"/>
      <c r="VOU13" s="23"/>
      <c r="VOV13" s="23"/>
      <c r="VOW13" s="23"/>
      <c r="VOX13" s="23"/>
      <c r="VOY13" s="23"/>
      <c r="VOZ13" s="23"/>
      <c r="VPA13" s="23"/>
      <c r="VPB13" s="23"/>
      <c r="VPC13" s="23"/>
      <c r="VPD13" s="23"/>
      <c r="VPE13" s="23"/>
      <c r="VPF13" s="23"/>
      <c r="VPG13" s="23"/>
      <c r="VPH13" s="23"/>
      <c r="VPI13" s="23"/>
      <c r="VPJ13" s="23"/>
      <c r="VPK13" s="23"/>
      <c r="VPL13" s="23"/>
      <c r="VPM13" s="23"/>
      <c r="VPN13" s="23"/>
      <c r="VPO13" s="23"/>
      <c r="VPP13" s="23"/>
      <c r="VPQ13" s="23"/>
      <c r="VPR13" s="23"/>
      <c r="VPS13" s="23"/>
      <c r="VPT13" s="23"/>
      <c r="VPU13" s="23"/>
      <c r="VPV13" s="23"/>
      <c r="VPW13" s="23"/>
      <c r="VPX13" s="23"/>
      <c r="VPY13" s="23"/>
      <c r="VPZ13" s="23"/>
      <c r="VQA13" s="23"/>
      <c r="VQB13" s="23"/>
      <c r="VQC13" s="23"/>
      <c r="VQD13" s="23"/>
      <c r="VQE13" s="23"/>
      <c r="VQF13" s="23"/>
      <c r="VQG13" s="23"/>
      <c r="VQH13" s="23"/>
      <c r="VQI13" s="23"/>
      <c r="VQJ13" s="23"/>
      <c r="VQK13" s="23"/>
      <c r="VQL13" s="23"/>
      <c r="VQM13" s="23"/>
      <c r="VQN13" s="23"/>
      <c r="VQO13" s="23"/>
      <c r="VQP13" s="23"/>
      <c r="VQQ13" s="23"/>
      <c r="VQR13" s="23"/>
      <c r="VQS13" s="23"/>
      <c r="VQT13" s="23"/>
      <c r="VQU13" s="23"/>
      <c r="VQV13" s="23"/>
      <c r="VQW13" s="23"/>
      <c r="VQX13" s="23"/>
      <c r="VQY13" s="23"/>
      <c r="VQZ13" s="23"/>
      <c r="VRA13" s="23"/>
      <c r="VRB13" s="23"/>
      <c r="VRC13" s="23"/>
      <c r="VRD13" s="23"/>
      <c r="VRE13" s="23"/>
      <c r="VRF13" s="23"/>
      <c r="VRG13" s="23"/>
      <c r="VRH13" s="23"/>
      <c r="VRI13" s="23"/>
      <c r="VRJ13" s="23"/>
      <c r="VRK13" s="23"/>
      <c r="VRL13" s="23"/>
      <c r="VRM13" s="23"/>
      <c r="VRN13" s="23"/>
      <c r="VRO13" s="23"/>
      <c r="VRP13" s="23"/>
      <c r="VRQ13" s="23"/>
      <c r="VRR13" s="23"/>
      <c r="VRS13" s="23"/>
      <c r="VRT13" s="23"/>
      <c r="VRU13" s="23"/>
      <c r="VRV13" s="23"/>
      <c r="VRW13" s="23"/>
      <c r="VRX13" s="23"/>
      <c r="VRY13" s="23"/>
      <c r="VRZ13" s="23"/>
      <c r="VSA13" s="23"/>
      <c r="VSB13" s="23"/>
      <c r="VSC13" s="23"/>
      <c r="VSD13" s="23"/>
      <c r="VSE13" s="23"/>
      <c r="VSF13" s="23"/>
      <c r="VSG13" s="23"/>
      <c r="VSH13" s="23"/>
      <c r="VSI13" s="23"/>
      <c r="VSJ13" s="23"/>
      <c r="VSK13" s="23"/>
      <c r="VSL13" s="23"/>
      <c r="VSM13" s="23"/>
      <c r="VSN13" s="23"/>
      <c r="VSO13" s="23"/>
      <c r="VSP13" s="23"/>
      <c r="VSQ13" s="23"/>
      <c r="VSR13" s="23"/>
      <c r="VSS13" s="23"/>
      <c r="VST13" s="23"/>
      <c r="VSU13" s="23"/>
      <c r="VSV13" s="23"/>
      <c r="VSW13" s="23"/>
      <c r="VSX13" s="23"/>
      <c r="VSY13" s="23"/>
      <c r="VSZ13" s="23"/>
      <c r="VTA13" s="23"/>
      <c r="VTB13" s="23"/>
      <c r="VTC13" s="23"/>
      <c r="VTD13" s="23"/>
      <c r="VTE13" s="23"/>
      <c r="VTF13" s="23"/>
      <c r="VTG13" s="23"/>
      <c r="VTH13" s="23"/>
      <c r="VTI13" s="23"/>
      <c r="VTJ13" s="23"/>
      <c r="VTK13" s="23"/>
      <c r="VTL13" s="23"/>
      <c r="VTM13" s="23"/>
      <c r="VTN13" s="23"/>
      <c r="VTO13" s="23"/>
      <c r="VTP13" s="23"/>
      <c r="VTQ13" s="23"/>
      <c r="VTR13" s="23"/>
      <c r="VTS13" s="23"/>
      <c r="VTT13" s="23"/>
      <c r="VTU13" s="23"/>
      <c r="VTV13" s="23"/>
      <c r="VTW13" s="23"/>
      <c r="VTX13" s="23"/>
      <c r="VTY13" s="23"/>
      <c r="VTZ13" s="23"/>
      <c r="VUA13" s="23"/>
      <c r="VUB13" s="23"/>
      <c r="VUC13" s="23"/>
      <c r="VUD13" s="23"/>
      <c r="VUE13" s="23"/>
      <c r="VUF13" s="23"/>
      <c r="VUG13" s="23"/>
      <c r="VUH13" s="23"/>
      <c r="VUI13" s="23"/>
      <c r="VUJ13" s="23"/>
      <c r="VUK13" s="23"/>
      <c r="VUL13" s="23"/>
      <c r="VUM13" s="23"/>
      <c r="VUN13" s="23"/>
      <c r="VUO13" s="23"/>
      <c r="VUP13" s="23"/>
      <c r="VUQ13" s="23"/>
      <c r="VUR13" s="23"/>
      <c r="VUS13" s="23"/>
      <c r="VUT13" s="23"/>
      <c r="VUU13" s="23"/>
      <c r="VUV13" s="23"/>
      <c r="VUW13" s="23"/>
      <c r="VUX13" s="23"/>
      <c r="VUY13" s="23"/>
      <c r="VUZ13" s="23"/>
      <c r="VVA13" s="23"/>
      <c r="VVB13" s="23"/>
      <c r="VVC13" s="23"/>
      <c r="VVD13" s="23"/>
      <c r="VVE13" s="23"/>
      <c r="VVF13" s="23"/>
      <c r="VVG13" s="23"/>
      <c r="VVH13" s="23"/>
      <c r="VVI13" s="23"/>
      <c r="VVJ13" s="23"/>
      <c r="VVK13" s="23"/>
      <c r="VVL13" s="23"/>
      <c r="VVM13" s="23"/>
      <c r="VVN13" s="23"/>
      <c r="VVO13" s="23"/>
      <c r="VVP13" s="23"/>
      <c r="VVQ13" s="23"/>
      <c r="VVR13" s="23"/>
      <c r="VVS13" s="23"/>
      <c r="VVT13" s="23"/>
      <c r="VVU13" s="23"/>
      <c r="VVV13" s="23"/>
      <c r="VVW13" s="23"/>
      <c r="VVX13" s="23"/>
      <c r="VVY13" s="23"/>
      <c r="VVZ13" s="23"/>
      <c r="VWA13" s="23"/>
      <c r="VWB13" s="23"/>
      <c r="VWC13" s="23"/>
      <c r="VWD13" s="23"/>
      <c r="VWE13" s="23"/>
      <c r="VWF13" s="23"/>
      <c r="VWG13" s="23"/>
      <c r="VWH13" s="23"/>
      <c r="VWI13" s="23"/>
      <c r="VWJ13" s="23"/>
      <c r="VWK13" s="23"/>
      <c r="VWL13" s="23"/>
      <c r="VWM13" s="23"/>
      <c r="VWN13" s="23"/>
      <c r="VWO13" s="23"/>
      <c r="VWP13" s="23"/>
      <c r="VWQ13" s="23"/>
      <c r="VWR13" s="23"/>
      <c r="VWS13" s="23"/>
      <c r="VWT13" s="23"/>
      <c r="VWU13" s="23"/>
      <c r="VWV13" s="23"/>
      <c r="VWW13" s="23"/>
      <c r="VWX13" s="23"/>
      <c r="VWY13" s="23"/>
      <c r="VWZ13" s="23"/>
      <c r="VXA13" s="23"/>
      <c r="VXB13" s="23"/>
      <c r="VXC13" s="23"/>
      <c r="VXD13" s="23"/>
      <c r="VXE13" s="23"/>
      <c r="VXF13" s="23"/>
      <c r="VXG13" s="23"/>
      <c r="VXH13" s="23"/>
      <c r="VXI13" s="23"/>
      <c r="VXJ13" s="23"/>
      <c r="VXK13" s="23"/>
      <c r="VXL13" s="23"/>
      <c r="VXM13" s="23"/>
      <c r="VXN13" s="23"/>
      <c r="VXO13" s="23"/>
      <c r="VXP13" s="23"/>
      <c r="VXQ13" s="23"/>
      <c r="VXR13" s="23"/>
      <c r="VXS13" s="23"/>
      <c r="VXT13" s="23"/>
      <c r="VXU13" s="23"/>
      <c r="VXV13" s="23"/>
      <c r="VXW13" s="23"/>
      <c r="VXX13" s="23"/>
      <c r="VXY13" s="23"/>
      <c r="VXZ13" s="23"/>
      <c r="VYA13" s="23"/>
      <c r="VYB13" s="23"/>
      <c r="VYC13" s="23"/>
      <c r="VYD13" s="23"/>
      <c r="VYE13" s="23"/>
      <c r="VYF13" s="23"/>
      <c r="VYG13" s="23"/>
      <c r="VYH13" s="23"/>
      <c r="VYI13" s="23"/>
      <c r="VYJ13" s="23"/>
      <c r="VYK13" s="23"/>
      <c r="VYL13" s="23"/>
      <c r="VYM13" s="23"/>
      <c r="VYN13" s="23"/>
      <c r="VYO13" s="23"/>
      <c r="VYP13" s="23"/>
      <c r="VYQ13" s="23"/>
      <c r="VYR13" s="23"/>
      <c r="VYS13" s="23"/>
      <c r="VYT13" s="23"/>
      <c r="VYU13" s="23"/>
      <c r="VYV13" s="23"/>
      <c r="VYW13" s="23"/>
      <c r="VYX13" s="23"/>
      <c r="VYY13" s="23"/>
      <c r="VYZ13" s="23"/>
      <c r="VZA13" s="23"/>
      <c r="VZB13" s="23"/>
      <c r="VZC13" s="23"/>
      <c r="VZD13" s="23"/>
      <c r="VZE13" s="23"/>
      <c r="VZF13" s="23"/>
      <c r="VZG13" s="23"/>
      <c r="VZH13" s="23"/>
      <c r="VZI13" s="23"/>
      <c r="VZJ13" s="23"/>
      <c r="VZK13" s="23"/>
      <c r="VZL13" s="23"/>
      <c r="VZM13" s="23"/>
      <c r="VZN13" s="23"/>
      <c r="VZO13" s="23"/>
      <c r="VZP13" s="23"/>
      <c r="VZQ13" s="23"/>
      <c r="VZR13" s="23"/>
      <c r="VZS13" s="23"/>
      <c r="VZT13" s="23"/>
      <c r="VZU13" s="23"/>
      <c r="VZV13" s="23"/>
      <c r="VZW13" s="23"/>
      <c r="VZX13" s="23"/>
      <c r="VZY13" s="23"/>
      <c r="VZZ13" s="23"/>
      <c r="WAA13" s="23"/>
      <c r="WAB13" s="23"/>
      <c r="WAC13" s="23"/>
      <c r="WAD13" s="23"/>
      <c r="WAE13" s="23"/>
      <c r="WAF13" s="23"/>
      <c r="WAG13" s="23"/>
      <c r="WAH13" s="23"/>
      <c r="WAI13" s="23"/>
      <c r="WAJ13" s="23"/>
      <c r="WAK13" s="23"/>
      <c r="WAL13" s="23"/>
      <c r="WAM13" s="23"/>
      <c r="WAN13" s="23"/>
      <c r="WAO13" s="23"/>
      <c r="WAP13" s="23"/>
      <c r="WAQ13" s="23"/>
      <c r="WAR13" s="23"/>
      <c r="WAS13" s="23"/>
      <c r="WAT13" s="23"/>
      <c r="WAU13" s="23"/>
      <c r="WAV13" s="23"/>
      <c r="WAW13" s="23"/>
      <c r="WAX13" s="23"/>
      <c r="WAY13" s="23"/>
      <c r="WAZ13" s="23"/>
      <c r="WBA13" s="23"/>
      <c r="WBB13" s="23"/>
      <c r="WBC13" s="23"/>
      <c r="WBD13" s="23"/>
      <c r="WBE13" s="23"/>
      <c r="WBF13" s="23"/>
      <c r="WBG13" s="23"/>
      <c r="WBH13" s="23"/>
      <c r="WBI13" s="23"/>
      <c r="WBJ13" s="23"/>
      <c r="WBK13" s="23"/>
      <c r="WBL13" s="23"/>
      <c r="WBM13" s="23"/>
      <c r="WBN13" s="23"/>
      <c r="WBO13" s="23"/>
      <c r="WBP13" s="23"/>
      <c r="WBQ13" s="23"/>
      <c r="WBR13" s="23"/>
      <c r="WBS13" s="23"/>
      <c r="WBT13" s="23"/>
      <c r="WBU13" s="23"/>
      <c r="WBV13" s="23"/>
      <c r="WBW13" s="23"/>
      <c r="WBX13" s="23"/>
      <c r="WBY13" s="23"/>
      <c r="WBZ13" s="23"/>
      <c r="WCA13" s="23"/>
      <c r="WCB13" s="23"/>
      <c r="WCC13" s="23"/>
      <c r="WCD13" s="23"/>
      <c r="WCE13" s="23"/>
      <c r="WCF13" s="23"/>
      <c r="WCG13" s="23"/>
      <c r="WCH13" s="23"/>
      <c r="WCI13" s="23"/>
      <c r="WCJ13" s="23"/>
      <c r="WCK13" s="23"/>
      <c r="WCL13" s="23"/>
      <c r="WCM13" s="23"/>
      <c r="WCN13" s="23"/>
      <c r="WCO13" s="23"/>
      <c r="WCP13" s="23"/>
      <c r="WCQ13" s="23"/>
      <c r="WCR13" s="23"/>
      <c r="WCS13" s="23"/>
      <c r="WCT13" s="23"/>
      <c r="WCU13" s="23"/>
      <c r="WCV13" s="23"/>
      <c r="WCW13" s="23"/>
      <c r="WCX13" s="23"/>
      <c r="WCY13" s="23"/>
      <c r="WCZ13" s="23"/>
      <c r="WDA13" s="23"/>
      <c r="WDB13" s="23"/>
      <c r="WDC13" s="23"/>
      <c r="WDD13" s="23"/>
      <c r="WDE13" s="23"/>
      <c r="WDF13" s="23"/>
      <c r="WDG13" s="23"/>
      <c r="WDH13" s="23"/>
      <c r="WDI13" s="23"/>
      <c r="WDJ13" s="23"/>
      <c r="WDK13" s="23"/>
      <c r="WDL13" s="23"/>
      <c r="WDM13" s="23"/>
      <c r="WDN13" s="23"/>
      <c r="WDO13" s="23"/>
      <c r="WDP13" s="23"/>
      <c r="WDQ13" s="23"/>
      <c r="WDR13" s="23"/>
      <c r="WDS13" s="23"/>
      <c r="WDT13" s="23"/>
      <c r="WDU13" s="23"/>
      <c r="WDV13" s="23"/>
      <c r="WDW13" s="23"/>
      <c r="WDX13" s="23"/>
      <c r="WDY13" s="23"/>
      <c r="WDZ13" s="23"/>
      <c r="WEA13" s="23"/>
      <c r="WEB13" s="23"/>
      <c r="WEC13" s="23"/>
      <c r="WED13" s="23"/>
      <c r="WEE13" s="23"/>
      <c r="WEF13" s="23"/>
      <c r="WEG13" s="23"/>
      <c r="WEH13" s="23"/>
      <c r="WEI13" s="23"/>
      <c r="WEJ13" s="23"/>
      <c r="WEK13" s="23"/>
      <c r="WEL13" s="23"/>
      <c r="WEM13" s="23"/>
      <c r="WEN13" s="23"/>
      <c r="WEO13" s="23"/>
      <c r="WEP13" s="23"/>
      <c r="WEQ13" s="23"/>
      <c r="WER13" s="23"/>
      <c r="WES13" s="23"/>
      <c r="WET13" s="23"/>
      <c r="WEU13" s="23"/>
      <c r="WEV13" s="23"/>
      <c r="WEW13" s="23"/>
      <c r="WEX13" s="23"/>
      <c r="WEY13" s="23"/>
      <c r="WEZ13" s="23"/>
      <c r="WFA13" s="23"/>
      <c r="WFB13" s="23"/>
      <c r="WFC13" s="23"/>
      <c r="WFD13" s="23"/>
      <c r="WFE13" s="23"/>
      <c r="WFF13" s="23"/>
      <c r="WFG13" s="23"/>
      <c r="WFH13" s="23"/>
      <c r="WFI13" s="23"/>
      <c r="WFJ13" s="23"/>
      <c r="WFK13" s="23"/>
      <c r="WFL13" s="23"/>
      <c r="WFM13" s="23"/>
      <c r="WFN13" s="23"/>
      <c r="WFO13" s="23"/>
      <c r="WFP13" s="23"/>
      <c r="WFQ13" s="23"/>
      <c r="WFR13" s="23"/>
      <c r="WFS13" s="23"/>
      <c r="WFT13" s="23"/>
      <c r="WFU13" s="23"/>
      <c r="WFV13" s="23"/>
      <c r="WFW13" s="23"/>
      <c r="WFX13" s="23"/>
      <c r="WFY13" s="23"/>
      <c r="WFZ13" s="23"/>
      <c r="WGA13" s="23"/>
      <c r="WGB13" s="23"/>
      <c r="WGC13" s="23"/>
      <c r="WGD13" s="23"/>
      <c r="WGE13" s="23"/>
      <c r="WGF13" s="23"/>
      <c r="WGG13" s="23"/>
      <c r="WGH13" s="23"/>
      <c r="WGI13" s="23"/>
      <c r="WGJ13" s="23"/>
      <c r="WGK13" s="23"/>
      <c r="WGL13" s="23"/>
      <c r="WGM13" s="23"/>
      <c r="WGN13" s="23"/>
      <c r="WGO13" s="23"/>
      <c r="WGP13" s="23"/>
      <c r="WGQ13" s="23"/>
      <c r="WGR13" s="23"/>
      <c r="WGS13" s="23"/>
      <c r="WGT13" s="23"/>
      <c r="WGU13" s="23"/>
      <c r="WGV13" s="23"/>
      <c r="WGW13" s="23"/>
      <c r="WGX13" s="23"/>
      <c r="WGY13" s="23"/>
      <c r="WGZ13" s="23"/>
      <c r="WHA13" s="23"/>
      <c r="WHB13" s="23"/>
      <c r="WHC13" s="23"/>
      <c r="WHD13" s="23"/>
      <c r="WHE13" s="23"/>
      <c r="WHF13" s="23"/>
      <c r="WHG13" s="23"/>
      <c r="WHH13" s="23"/>
      <c r="WHI13" s="23"/>
      <c r="WHJ13" s="23"/>
      <c r="WHK13" s="23"/>
      <c r="WHL13" s="23"/>
      <c r="WHM13" s="23"/>
      <c r="WHN13" s="23"/>
      <c r="WHO13" s="23"/>
      <c r="WHP13" s="23"/>
      <c r="WHQ13" s="23"/>
      <c r="WHR13" s="23"/>
      <c r="WHS13" s="23"/>
      <c r="WHT13" s="23"/>
      <c r="WHU13" s="23"/>
      <c r="WHV13" s="23"/>
      <c r="WHW13" s="23"/>
      <c r="WHX13" s="23"/>
      <c r="WHY13" s="23"/>
      <c r="WHZ13" s="23"/>
      <c r="WIA13" s="23"/>
      <c r="WIB13" s="23"/>
      <c r="WIC13" s="23"/>
      <c r="WID13" s="23"/>
      <c r="WIE13" s="23"/>
      <c r="WIF13" s="23"/>
      <c r="WIG13" s="23"/>
      <c r="WIH13" s="23"/>
      <c r="WII13" s="23"/>
      <c r="WIJ13" s="23"/>
      <c r="WIK13" s="23"/>
      <c r="WIL13" s="23"/>
      <c r="WIM13" s="23"/>
      <c r="WIN13" s="23"/>
      <c r="WIO13" s="23"/>
      <c r="WIP13" s="23"/>
      <c r="WIQ13" s="23"/>
      <c r="WIR13" s="23"/>
      <c r="WIS13" s="23"/>
      <c r="WIT13" s="23"/>
      <c r="WIU13" s="23"/>
      <c r="WIV13" s="23"/>
      <c r="WIW13" s="23"/>
      <c r="WIX13" s="23"/>
      <c r="WIY13" s="23"/>
      <c r="WIZ13" s="23"/>
      <c r="WJA13" s="23"/>
      <c r="WJB13" s="23"/>
      <c r="WJC13" s="23"/>
      <c r="WJD13" s="23"/>
      <c r="WJE13" s="23"/>
      <c r="WJF13" s="23"/>
      <c r="WJG13" s="23"/>
      <c r="WJH13" s="23"/>
      <c r="WJI13" s="23"/>
      <c r="WJJ13" s="23"/>
      <c r="WJK13" s="23"/>
      <c r="WJL13" s="23"/>
      <c r="WJM13" s="23"/>
      <c r="WJN13" s="23"/>
      <c r="WJO13" s="23"/>
      <c r="WJP13" s="23"/>
      <c r="WJQ13" s="23"/>
      <c r="WJR13" s="23"/>
      <c r="WJS13" s="23"/>
      <c r="WJT13" s="23"/>
      <c r="WJU13" s="23"/>
      <c r="WJV13" s="23"/>
      <c r="WJW13" s="23"/>
      <c r="WJX13" s="23"/>
      <c r="WJY13" s="23"/>
      <c r="WJZ13" s="23"/>
      <c r="WKA13" s="23"/>
      <c r="WKB13" s="23"/>
      <c r="WKC13" s="23"/>
      <c r="WKD13" s="23"/>
      <c r="WKE13" s="23"/>
      <c r="WKF13" s="23"/>
      <c r="WKG13" s="23"/>
      <c r="WKH13" s="23"/>
      <c r="WKI13" s="23"/>
      <c r="WKJ13" s="23"/>
      <c r="WKK13" s="23"/>
      <c r="WKL13" s="23"/>
      <c r="WKM13" s="23"/>
      <c r="WKN13" s="23"/>
      <c r="WKO13" s="23"/>
      <c r="WKP13" s="23"/>
      <c r="WKQ13" s="23"/>
      <c r="WKR13" s="23"/>
      <c r="WKS13" s="23"/>
      <c r="WKT13" s="23"/>
      <c r="WKU13" s="23"/>
      <c r="WKV13" s="23"/>
      <c r="WKW13" s="23"/>
      <c r="WKX13" s="23"/>
      <c r="WKY13" s="23"/>
      <c r="WKZ13" s="23"/>
      <c r="WLA13" s="23"/>
      <c r="WLB13" s="23"/>
      <c r="WLC13" s="23"/>
      <c r="WLD13" s="23"/>
      <c r="WLE13" s="23"/>
      <c r="WLF13" s="23"/>
      <c r="WLG13" s="23"/>
      <c r="WLH13" s="23"/>
      <c r="WLI13" s="23"/>
      <c r="WLJ13" s="23"/>
      <c r="WLK13" s="23"/>
      <c r="WLL13" s="23"/>
      <c r="WLM13" s="23"/>
      <c r="WLN13" s="23"/>
      <c r="WLO13" s="23"/>
      <c r="WLP13" s="23"/>
      <c r="WLQ13" s="23"/>
      <c r="WLR13" s="23"/>
      <c r="WLS13" s="23"/>
      <c r="WLT13" s="23"/>
      <c r="WLU13" s="23"/>
      <c r="WLV13" s="23"/>
      <c r="WLW13" s="23"/>
      <c r="WLX13" s="23"/>
      <c r="WLY13" s="23"/>
      <c r="WLZ13" s="23"/>
      <c r="WMA13" s="23"/>
      <c r="WMB13" s="23"/>
      <c r="WMC13" s="23"/>
      <c r="WMD13" s="23"/>
      <c r="WME13" s="23"/>
      <c r="WMF13" s="23"/>
      <c r="WMG13" s="23"/>
      <c r="WMH13" s="23"/>
      <c r="WMI13" s="23"/>
      <c r="WMJ13" s="23"/>
      <c r="WMK13" s="23"/>
      <c r="WML13" s="23"/>
      <c r="WMM13" s="23"/>
      <c r="WMN13" s="23"/>
      <c r="WMO13" s="23"/>
      <c r="WMP13" s="23"/>
      <c r="WMQ13" s="23"/>
      <c r="WMR13" s="23"/>
      <c r="WMS13" s="23"/>
      <c r="WMT13" s="23"/>
      <c r="WMU13" s="23"/>
      <c r="WMV13" s="23"/>
      <c r="WMW13" s="23"/>
      <c r="WMX13" s="23"/>
      <c r="WMY13" s="23"/>
      <c r="WMZ13" s="23"/>
      <c r="WNA13" s="23"/>
      <c r="WNB13" s="23"/>
      <c r="WNC13" s="23"/>
      <c r="WND13" s="23"/>
      <c r="WNE13" s="23"/>
      <c r="WNF13" s="23"/>
      <c r="WNG13" s="23"/>
      <c r="WNH13" s="23"/>
      <c r="WNI13" s="23"/>
      <c r="WNJ13" s="23"/>
      <c r="WNK13" s="23"/>
      <c r="WNL13" s="23"/>
      <c r="WNM13" s="23"/>
      <c r="WNN13" s="23"/>
      <c r="WNO13" s="23"/>
      <c r="WNP13" s="23"/>
      <c r="WNQ13" s="23"/>
      <c r="WNR13" s="23"/>
      <c r="WNS13" s="23"/>
      <c r="WNT13" s="23"/>
      <c r="WNU13" s="23"/>
      <c r="WNV13" s="23"/>
      <c r="WNW13" s="23"/>
      <c r="WNX13" s="23"/>
      <c r="WNY13" s="23"/>
      <c r="WNZ13" s="23"/>
      <c r="WOA13" s="23"/>
      <c r="WOB13" s="23"/>
      <c r="WOC13" s="23"/>
      <c r="WOD13" s="23"/>
      <c r="WOE13" s="23"/>
      <c r="WOF13" s="23"/>
      <c r="WOG13" s="23"/>
      <c r="WOH13" s="23"/>
      <c r="WOI13" s="23"/>
      <c r="WOJ13" s="23"/>
      <c r="WOK13" s="23"/>
      <c r="WOL13" s="23"/>
      <c r="WOM13" s="23"/>
      <c r="WON13" s="23"/>
      <c r="WOO13" s="23"/>
      <c r="WOP13" s="23"/>
      <c r="WOQ13" s="23"/>
      <c r="WOR13" s="23"/>
      <c r="WOS13" s="23"/>
      <c r="WOT13" s="23"/>
      <c r="WOU13" s="23"/>
      <c r="WOV13" s="23"/>
      <c r="WOW13" s="23"/>
      <c r="WOX13" s="23"/>
      <c r="WOY13" s="23"/>
      <c r="WOZ13" s="23"/>
      <c r="WPA13" s="23"/>
      <c r="WPB13" s="23"/>
      <c r="WPC13" s="23"/>
      <c r="WPD13" s="23"/>
      <c r="WPE13" s="23"/>
      <c r="WPF13" s="23"/>
      <c r="WPG13" s="23"/>
      <c r="WPH13" s="23"/>
      <c r="WPI13" s="23"/>
      <c r="WPJ13" s="23"/>
      <c r="WPK13" s="23"/>
      <c r="WPL13" s="23"/>
      <c r="WPM13" s="23"/>
      <c r="WPN13" s="23"/>
      <c r="WPO13" s="23"/>
      <c r="WPP13" s="23"/>
      <c r="WPQ13" s="23"/>
      <c r="WPR13" s="23"/>
      <c r="WPS13" s="23"/>
      <c r="WPT13" s="23"/>
      <c r="WPU13" s="23"/>
      <c r="WPV13" s="23"/>
      <c r="WPW13" s="23"/>
      <c r="WPX13" s="23"/>
      <c r="WPY13" s="23"/>
      <c r="WPZ13" s="23"/>
      <c r="WQA13" s="23"/>
      <c r="WQB13" s="23"/>
      <c r="WQC13" s="23"/>
      <c r="WQD13" s="23"/>
      <c r="WQE13" s="23"/>
      <c r="WQF13" s="23"/>
      <c r="WQG13" s="23"/>
      <c r="WQH13" s="23"/>
      <c r="WQI13" s="23"/>
      <c r="WQJ13" s="23"/>
      <c r="WQK13" s="23"/>
      <c r="WQL13" s="23"/>
      <c r="WQM13" s="23"/>
      <c r="WQN13" s="23"/>
      <c r="WQO13" s="23"/>
      <c r="WQP13" s="23"/>
      <c r="WQQ13" s="23"/>
      <c r="WQR13" s="23"/>
      <c r="WQS13" s="23"/>
      <c r="WQT13" s="23"/>
      <c r="WQU13" s="23"/>
      <c r="WQV13" s="23"/>
      <c r="WQW13" s="23"/>
      <c r="WQX13" s="23"/>
      <c r="WQY13" s="23"/>
      <c r="WQZ13" s="23"/>
      <c r="WRA13" s="23"/>
      <c r="WRB13" s="23"/>
      <c r="WRC13" s="23"/>
      <c r="WRD13" s="23"/>
      <c r="WRE13" s="23"/>
      <c r="WRF13" s="23"/>
      <c r="WRG13" s="23"/>
      <c r="WRH13" s="23"/>
      <c r="WRI13" s="23"/>
      <c r="WRJ13" s="23"/>
      <c r="WRK13" s="23"/>
      <c r="WRL13" s="23"/>
      <c r="WRM13" s="23"/>
      <c r="WRN13" s="23"/>
      <c r="WRO13" s="23"/>
      <c r="WRP13" s="23"/>
      <c r="WRQ13" s="23"/>
      <c r="WRR13" s="23"/>
      <c r="WRS13" s="23"/>
      <c r="WRT13" s="23"/>
      <c r="WRU13" s="23"/>
      <c r="WRV13" s="23"/>
      <c r="WRW13" s="23"/>
      <c r="WRX13" s="23"/>
      <c r="WRY13" s="23"/>
      <c r="WRZ13" s="23"/>
      <c r="WSA13" s="23"/>
      <c r="WSB13" s="23"/>
      <c r="WSC13" s="23"/>
      <c r="WSD13" s="23"/>
      <c r="WSE13" s="23"/>
      <c r="WSF13" s="23"/>
      <c r="WSG13" s="23"/>
      <c r="WSH13" s="23"/>
      <c r="WSI13" s="23"/>
      <c r="WSJ13" s="23"/>
      <c r="WSK13" s="23"/>
      <c r="WSL13" s="23"/>
      <c r="WSM13" s="23"/>
      <c r="WSN13" s="23"/>
      <c r="WSO13" s="23"/>
      <c r="WSP13" s="23"/>
      <c r="WSQ13" s="23"/>
      <c r="WSR13" s="23"/>
      <c r="WSS13" s="23"/>
      <c r="WST13" s="23"/>
      <c r="WSU13" s="23"/>
      <c r="WSV13" s="23"/>
      <c r="WSW13" s="23"/>
      <c r="WSX13" s="23"/>
      <c r="WSY13" s="23"/>
      <c r="WSZ13" s="23"/>
      <c r="WTA13" s="23"/>
      <c r="WTB13" s="23"/>
      <c r="WTC13" s="23"/>
      <c r="WTD13" s="23"/>
      <c r="WTE13" s="23"/>
      <c r="WTF13" s="23"/>
      <c r="WTG13" s="23"/>
      <c r="WTH13" s="23"/>
      <c r="WTI13" s="23"/>
      <c r="WTJ13" s="23"/>
      <c r="WTK13" s="23"/>
      <c r="WTL13" s="23"/>
      <c r="WTM13" s="23"/>
      <c r="WTN13" s="23"/>
      <c r="WTO13" s="23"/>
      <c r="WTP13" s="23"/>
      <c r="WTQ13" s="23"/>
      <c r="WTR13" s="23"/>
      <c r="WTS13" s="23"/>
      <c r="WTT13" s="23"/>
      <c r="WTU13" s="23"/>
      <c r="WTV13" s="23"/>
      <c r="WTW13" s="23"/>
      <c r="WTX13" s="23"/>
      <c r="WTY13" s="23"/>
      <c r="WTZ13" s="23"/>
      <c r="WUA13" s="23"/>
      <c r="WUB13" s="23"/>
      <c r="WUC13" s="23"/>
      <c r="WUD13" s="23"/>
      <c r="WUE13" s="23"/>
      <c r="WUF13" s="23"/>
      <c r="WUG13" s="23"/>
      <c r="WUH13" s="23"/>
      <c r="WUI13" s="23"/>
      <c r="WUJ13" s="23"/>
      <c r="WUK13" s="23"/>
      <c r="WUL13" s="23"/>
      <c r="WUM13" s="23"/>
      <c r="WUN13" s="23"/>
      <c r="WUO13" s="23"/>
      <c r="WUP13" s="23"/>
      <c r="WUQ13" s="23"/>
      <c r="WUR13" s="23"/>
      <c r="WUS13" s="23"/>
      <c r="WUT13" s="23"/>
      <c r="WUU13" s="23"/>
      <c r="WUV13" s="23"/>
      <c r="WUW13" s="23"/>
      <c r="WUX13" s="23"/>
      <c r="WUY13" s="23"/>
      <c r="WUZ13" s="23"/>
      <c r="WVA13" s="23"/>
      <c r="WVB13" s="23"/>
      <c r="WVC13" s="23"/>
      <c r="WVD13" s="23"/>
      <c r="WVE13" s="23"/>
      <c r="WVF13" s="23"/>
      <c r="WVG13" s="23"/>
      <c r="WVH13" s="23"/>
      <c r="WVI13" s="23"/>
      <c r="WVJ13" s="23"/>
      <c r="WVK13" s="23"/>
      <c r="WVL13" s="23"/>
      <c r="WVM13" s="23"/>
      <c r="WVN13" s="23"/>
      <c r="WVO13" s="23"/>
      <c r="WVP13" s="23"/>
      <c r="WVQ13" s="23"/>
      <c r="WVR13" s="23"/>
      <c r="WVS13" s="23"/>
      <c r="WVT13" s="23"/>
      <c r="WVU13" s="23"/>
      <c r="WVV13" s="23"/>
      <c r="WVW13" s="23"/>
      <c r="WVX13" s="23"/>
      <c r="WVY13" s="23"/>
      <c r="WVZ13" s="23"/>
      <c r="WWA13" s="23"/>
      <c r="WWB13" s="23"/>
      <c r="WWC13" s="23"/>
      <c r="WWD13" s="23"/>
      <c r="WWE13" s="23"/>
      <c r="WWF13" s="23"/>
      <c r="WWG13" s="23"/>
      <c r="WWH13" s="23"/>
      <c r="WWI13" s="23"/>
      <c r="WWJ13" s="23"/>
      <c r="WWK13" s="23"/>
      <c r="WWL13" s="23"/>
      <c r="WWM13" s="23"/>
      <c r="WWN13" s="23"/>
      <c r="WWO13" s="23"/>
      <c r="WWP13" s="23"/>
      <c r="WWQ13" s="23"/>
      <c r="WWR13" s="23"/>
      <c r="WWS13" s="23"/>
      <c r="WWT13" s="23"/>
      <c r="WWU13" s="23"/>
      <c r="WWV13" s="23"/>
      <c r="WWW13" s="23"/>
      <c r="WWX13" s="23"/>
      <c r="WWY13" s="23"/>
      <c r="WWZ13" s="23"/>
      <c r="WXA13" s="23"/>
      <c r="WXB13" s="23"/>
      <c r="WXC13" s="23"/>
      <c r="WXD13" s="23"/>
      <c r="WXE13" s="23"/>
      <c r="WXF13" s="23"/>
      <c r="WXG13" s="23"/>
      <c r="WXH13" s="23"/>
      <c r="WXI13" s="23"/>
      <c r="WXJ13" s="23"/>
      <c r="WXK13" s="23"/>
      <c r="WXL13" s="23"/>
      <c r="WXM13" s="23"/>
      <c r="WXN13" s="23"/>
      <c r="WXO13" s="23"/>
      <c r="WXP13" s="23"/>
      <c r="WXQ13" s="23"/>
      <c r="WXR13" s="23"/>
      <c r="WXS13" s="23"/>
      <c r="WXT13" s="23"/>
      <c r="WXU13" s="23"/>
      <c r="WXV13" s="23"/>
      <c r="WXW13" s="23"/>
      <c r="WXX13" s="23"/>
      <c r="WXY13" s="23"/>
      <c r="WXZ13" s="23"/>
      <c r="WYA13" s="23"/>
      <c r="WYB13" s="23"/>
      <c r="WYC13" s="23"/>
      <c r="WYD13" s="23"/>
      <c r="WYE13" s="23"/>
      <c r="WYF13" s="23"/>
      <c r="WYG13" s="23"/>
      <c r="WYH13" s="23"/>
      <c r="WYI13" s="23"/>
      <c r="WYJ13" s="23"/>
      <c r="WYK13" s="23"/>
      <c r="WYL13" s="23"/>
      <c r="WYM13" s="23"/>
      <c r="WYN13" s="23"/>
      <c r="WYO13" s="23"/>
      <c r="WYP13" s="23"/>
      <c r="WYQ13" s="23"/>
      <c r="WYR13" s="23"/>
      <c r="WYS13" s="23"/>
      <c r="WYT13" s="23"/>
      <c r="WYU13" s="23"/>
      <c r="WYV13" s="23"/>
      <c r="WYW13" s="23"/>
      <c r="WYX13" s="23"/>
      <c r="WYY13" s="23"/>
      <c r="WYZ13" s="23"/>
      <c r="WZA13" s="23"/>
      <c r="WZB13" s="23"/>
      <c r="WZC13" s="23"/>
      <c r="WZD13" s="23"/>
      <c r="WZE13" s="23"/>
      <c r="WZF13" s="23"/>
      <c r="WZG13" s="23"/>
      <c r="WZH13" s="23"/>
      <c r="WZI13" s="23"/>
      <c r="WZJ13" s="23"/>
      <c r="WZK13" s="23"/>
      <c r="WZL13" s="23"/>
      <c r="WZM13" s="23"/>
      <c r="WZN13" s="23"/>
      <c r="WZO13" s="23"/>
      <c r="WZP13" s="23"/>
      <c r="WZQ13" s="23"/>
      <c r="WZR13" s="23"/>
      <c r="WZS13" s="23"/>
      <c r="WZT13" s="23"/>
      <c r="WZU13" s="23"/>
      <c r="WZV13" s="23"/>
      <c r="WZW13" s="23"/>
      <c r="WZX13" s="23"/>
      <c r="WZY13" s="23"/>
      <c r="WZZ13" s="23"/>
      <c r="XAA13" s="23"/>
      <c r="XAB13" s="23"/>
      <c r="XAC13" s="23"/>
      <c r="XAD13" s="23"/>
      <c r="XAE13" s="23"/>
      <c r="XAF13" s="23"/>
      <c r="XAG13" s="23"/>
      <c r="XAH13" s="23"/>
      <c r="XAI13" s="23"/>
      <c r="XAJ13" s="23"/>
      <c r="XAK13" s="23"/>
      <c r="XAL13" s="23"/>
      <c r="XAM13" s="23"/>
      <c r="XAN13" s="23"/>
      <c r="XAO13" s="23"/>
      <c r="XAP13" s="23"/>
      <c r="XAQ13" s="23"/>
      <c r="XAR13" s="23"/>
      <c r="XAS13" s="23"/>
      <c r="XAT13" s="23"/>
      <c r="XAU13" s="23"/>
      <c r="XAV13" s="23"/>
      <c r="XAW13" s="23"/>
      <c r="XAX13" s="23"/>
      <c r="XAY13" s="23"/>
      <c r="XAZ13" s="23"/>
      <c r="XBA13" s="23"/>
      <c r="XBB13" s="23"/>
      <c r="XBC13" s="23"/>
      <c r="XBD13" s="23"/>
      <c r="XBE13" s="23"/>
      <c r="XBF13" s="23"/>
      <c r="XBG13" s="23"/>
      <c r="XBH13" s="23"/>
      <c r="XBI13" s="23"/>
      <c r="XBJ13" s="23"/>
      <c r="XBK13" s="23"/>
      <c r="XBL13" s="23"/>
      <c r="XBM13" s="23"/>
      <c r="XBN13" s="23"/>
      <c r="XBO13" s="23"/>
      <c r="XBP13" s="23"/>
      <c r="XBQ13" s="23"/>
      <c r="XBR13" s="23"/>
      <c r="XBS13" s="23"/>
      <c r="XBT13" s="23"/>
      <c r="XBU13" s="23"/>
      <c r="XBV13" s="23"/>
      <c r="XBW13" s="23"/>
      <c r="XBX13" s="23"/>
      <c r="XBY13" s="23"/>
      <c r="XBZ13" s="23"/>
      <c r="XCA13" s="23"/>
      <c r="XCB13" s="23"/>
      <c r="XCC13" s="23"/>
      <c r="XCD13" s="23"/>
      <c r="XCE13" s="23"/>
      <c r="XCF13" s="23"/>
      <c r="XCG13" s="23"/>
      <c r="XCH13" s="23"/>
      <c r="XCI13" s="23"/>
      <c r="XCJ13" s="23"/>
      <c r="XCK13" s="23"/>
      <c r="XCL13" s="23"/>
      <c r="XCM13" s="23"/>
      <c r="XCN13" s="23"/>
      <c r="XCO13" s="23"/>
      <c r="XCP13" s="23"/>
      <c r="XCQ13" s="23"/>
      <c r="XCR13" s="23"/>
      <c r="XCS13" s="23"/>
      <c r="XCT13" s="23"/>
      <c r="XCU13" s="23"/>
      <c r="XCV13" s="23"/>
      <c r="XCW13" s="23"/>
      <c r="XCX13" s="23"/>
      <c r="XCY13" s="23"/>
      <c r="XCZ13" s="23"/>
      <c r="XDA13" s="23"/>
      <c r="XDB13" s="23"/>
      <c r="XDC13" s="23"/>
      <c r="XDD13" s="23"/>
      <c r="XDE13" s="23"/>
      <c r="XDF13" s="23"/>
      <c r="XDG13" s="23"/>
      <c r="XDH13" s="23"/>
      <c r="XDI13" s="23"/>
      <c r="XDJ13" s="23"/>
      <c r="XDK13" s="23"/>
      <c r="XDL13" s="23"/>
      <c r="XDM13" s="23"/>
      <c r="XDN13" s="23"/>
      <c r="XDO13" s="23"/>
      <c r="XDP13" s="23"/>
      <c r="XDQ13" s="23"/>
      <c r="XDR13" s="23"/>
      <c r="XDS13" s="23"/>
      <c r="XDT13" s="23"/>
      <c r="XDU13" s="23"/>
      <c r="XDV13" s="23"/>
      <c r="XDW13" s="23"/>
      <c r="XDX13" s="23"/>
      <c r="XDY13" s="23"/>
      <c r="XDZ13" s="23"/>
      <c r="XEA13" s="23"/>
      <c r="XEB13" s="23"/>
      <c r="XEC13" s="23"/>
      <c r="XED13" s="23"/>
      <c r="XEE13" s="23"/>
      <c r="XEF13" s="23"/>
      <c r="XEG13" s="23"/>
      <c r="XEH13" s="23"/>
      <c r="XEI13" s="23"/>
      <c r="XEJ13" s="23"/>
      <c r="XEK13" s="23"/>
      <c r="XEL13" s="23"/>
      <c r="XEM13" s="23"/>
      <c r="XEN13" s="23"/>
      <c r="XEO13" s="23"/>
      <c r="XEP13" s="23"/>
      <c r="XEQ13" s="23"/>
      <c r="XER13" s="23"/>
      <c r="XES13" s="23"/>
      <c r="XET13" s="23"/>
      <c r="XEU13" s="23"/>
      <c r="XEV13" s="23"/>
      <c r="XEW13" s="23"/>
      <c r="XEX13" s="23"/>
      <c r="XEY13" s="23"/>
      <c r="XEZ13" s="23"/>
      <c r="XFA13" s="23"/>
      <c r="XFB13" s="23"/>
      <c r="XFC13" s="23"/>
      <c r="XFD13" s="23"/>
    </row>
    <row r="14" spans="2:16384" ht="20.100000000000001" customHeight="1" thickBot="1">
      <c r="B14" s="585">
        <v>2011</v>
      </c>
      <c r="C14" s="573">
        <v>1690.624413</v>
      </c>
      <c r="D14" s="573">
        <v>3381.248826</v>
      </c>
      <c r="E14" s="103"/>
    </row>
    <row r="15" spans="2:16384" s="250" customFormat="1" ht="20.100000000000001" customHeight="1" thickBot="1">
      <c r="B15" s="582">
        <v>2012</v>
      </c>
      <c r="C15" s="583">
        <v>1700</v>
      </c>
      <c r="D15" s="583">
        <v>3400</v>
      </c>
      <c r="E15" s="58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  <c r="ATO15" s="23"/>
      <c r="ATP15" s="23"/>
      <c r="ATQ15" s="23"/>
      <c r="ATR15" s="23"/>
      <c r="ATS15" s="23"/>
      <c r="ATT15" s="23"/>
      <c r="ATU15" s="23"/>
      <c r="ATV15" s="23"/>
      <c r="ATW15" s="23"/>
      <c r="ATX15" s="23"/>
      <c r="ATY15" s="23"/>
      <c r="ATZ15" s="23"/>
      <c r="AUA15" s="23"/>
      <c r="AUB15" s="23"/>
      <c r="AUC15" s="23"/>
      <c r="AUD15" s="23"/>
      <c r="AUE15" s="23"/>
      <c r="AUF15" s="23"/>
      <c r="AUG15" s="23"/>
      <c r="AUH15" s="23"/>
      <c r="AUI15" s="23"/>
      <c r="AUJ15" s="23"/>
      <c r="AUK15" s="23"/>
      <c r="AUL15" s="23"/>
      <c r="AUM15" s="23"/>
      <c r="AUN15" s="23"/>
      <c r="AUO15" s="23"/>
      <c r="AUP15" s="23"/>
      <c r="AUQ15" s="23"/>
      <c r="AUR15" s="23"/>
      <c r="AUS15" s="23"/>
      <c r="AUT15" s="23"/>
      <c r="AUU15" s="23"/>
      <c r="AUV15" s="23"/>
      <c r="AUW15" s="23"/>
      <c r="AUX15" s="23"/>
      <c r="AUY15" s="23"/>
      <c r="AUZ15" s="23"/>
      <c r="AVA15" s="23"/>
      <c r="AVB15" s="23"/>
      <c r="AVC15" s="23"/>
      <c r="AVD15" s="23"/>
      <c r="AVE15" s="23"/>
      <c r="AVF15" s="23"/>
      <c r="AVG15" s="23"/>
      <c r="AVH15" s="23"/>
      <c r="AVI15" s="23"/>
      <c r="AVJ15" s="23"/>
      <c r="AVK15" s="23"/>
      <c r="AVL15" s="23"/>
      <c r="AVM15" s="23"/>
      <c r="AVN15" s="23"/>
      <c r="AVO15" s="23"/>
      <c r="AVP15" s="23"/>
      <c r="AVQ15" s="23"/>
      <c r="AVR15" s="23"/>
      <c r="AVS15" s="23"/>
      <c r="AVT15" s="23"/>
      <c r="AVU15" s="23"/>
      <c r="AVV15" s="23"/>
      <c r="AVW15" s="23"/>
      <c r="AVX15" s="23"/>
      <c r="AVY15" s="23"/>
      <c r="AVZ15" s="23"/>
      <c r="AWA15" s="23"/>
      <c r="AWB15" s="23"/>
      <c r="AWC15" s="23"/>
      <c r="AWD15" s="23"/>
      <c r="AWE15" s="23"/>
      <c r="AWF15" s="23"/>
      <c r="AWG15" s="23"/>
      <c r="AWH15" s="23"/>
      <c r="AWI15" s="23"/>
      <c r="AWJ15" s="23"/>
      <c r="AWK15" s="23"/>
      <c r="AWL15" s="23"/>
      <c r="AWM15" s="23"/>
      <c r="AWN15" s="23"/>
      <c r="AWO15" s="23"/>
      <c r="AWP15" s="23"/>
      <c r="AWQ15" s="23"/>
      <c r="AWR15" s="23"/>
      <c r="AWS15" s="23"/>
      <c r="AWT15" s="23"/>
      <c r="AWU15" s="23"/>
      <c r="AWV15" s="23"/>
      <c r="AWW15" s="23"/>
      <c r="AWX15" s="23"/>
      <c r="AWY15" s="23"/>
      <c r="AWZ15" s="23"/>
      <c r="AXA15" s="23"/>
      <c r="AXB15" s="23"/>
      <c r="AXC15" s="23"/>
      <c r="AXD15" s="23"/>
      <c r="AXE15" s="23"/>
      <c r="AXF15" s="23"/>
      <c r="AXG15" s="23"/>
      <c r="AXH15" s="23"/>
      <c r="AXI15" s="23"/>
      <c r="AXJ15" s="23"/>
      <c r="AXK15" s="23"/>
      <c r="AXL15" s="23"/>
      <c r="AXM15" s="23"/>
      <c r="AXN15" s="23"/>
      <c r="AXO15" s="23"/>
      <c r="AXP15" s="23"/>
      <c r="AXQ15" s="23"/>
      <c r="AXR15" s="23"/>
      <c r="AXS15" s="23"/>
      <c r="AXT15" s="23"/>
      <c r="AXU15" s="23"/>
      <c r="AXV15" s="23"/>
      <c r="AXW15" s="23"/>
      <c r="AXX15" s="23"/>
      <c r="AXY15" s="23"/>
      <c r="AXZ15" s="23"/>
      <c r="AYA15" s="23"/>
      <c r="AYB15" s="23"/>
      <c r="AYC15" s="23"/>
      <c r="AYD15" s="23"/>
      <c r="AYE15" s="23"/>
      <c r="AYF15" s="23"/>
      <c r="AYG15" s="23"/>
      <c r="AYH15" s="23"/>
      <c r="AYI15" s="23"/>
      <c r="AYJ15" s="23"/>
      <c r="AYK15" s="23"/>
      <c r="AYL15" s="23"/>
      <c r="AYM15" s="23"/>
      <c r="AYN15" s="23"/>
      <c r="AYO15" s="23"/>
      <c r="AYP15" s="23"/>
      <c r="AYQ15" s="23"/>
      <c r="AYR15" s="23"/>
      <c r="AYS15" s="23"/>
      <c r="AYT15" s="23"/>
      <c r="AYU15" s="23"/>
      <c r="AYV15" s="23"/>
      <c r="AYW15" s="23"/>
      <c r="AYX15" s="23"/>
      <c r="AYY15" s="23"/>
      <c r="AYZ15" s="23"/>
      <c r="AZA15" s="23"/>
      <c r="AZB15" s="23"/>
      <c r="AZC15" s="23"/>
      <c r="AZD15" s="23"/>
      <c r="AZE15" s="23"/>
      <c r="AZF15" s="23"/>
      <c r="AZG15" s="23"/>
      <c r="AZH15" s="23"/>
      <c r="AZI15" s="23"/>
      <c r="AZJ15" s="23"/>
      <c r="AZK15" s="23"/>
      <c r="AZL15" s="23"/>
      <c r="AZM15" s="23"/>
      <c r="AZN15" s="23"/>
      <c r="AZO15" s="23"/>
      <c r="AZP15" s="23"/>
      <c r="AZQ15" s="23"/>
      <c r="AZR15" s="23"/>
      <c r="AZS15" s="23"/>
      <c r="AZT15" s="23"/>
      <c r="AZU15" s="23"/>
      <c r="AZV15" s="23"/>
      <c r="AZW15" s="23"/>
      <c r="AZX15" s="23"/>
      <c r="AZY15" s="23"/>
      <c r="AZZ15" s="23"/>
      <c r="BAA15" s="23"/>
      <c r="BAB15" s="23"/>
      <c r="BAC15" s="23"/>
      <c r="BAD15" s="23"/>
      <c r="BAE15" s="23"/>
      <c r="BAF15" s="23"/>
      <c r="BAG15" s="23"/>
      <c r="BAH15" s="23"/>
      <c r="BAI15" s="23"/>
      <c r="BAJ15" s="23"/>
      <c r="BAK15" s="23"/>
      <c r="BAL15" s="23"/>
      <c r="BAM15" s="23"/>
      <c r="BAN15" s="23"/>
      <c r="BAO15" s="23"/>
      <c r="BAP15" s="23"/>
      <c r="BAQ15" s="23"/>
      <c r="BAR15" s="23"/>
      <c r="BAS15" s="23"/>
      <c r="BAT15" s="23"/>
      <c r="BAU15" s="23"/>
      <c r="BAV15" s="23"/>
      <c r="BAW15" s="23"/>
      <c r="BAX15" s="23"/>
      <c r="BAY15" s="23"/>
      <c r="BAZ15" s="23"/>
      <c r="BBA15" s="23"/>
      <c r="BBB15" s="23"/>
      <c r="BBC15" s="23"/>
      <c r="BBD15" s="23"/>
      <c r="BBE15" s="23"/>
      <c r="BBF15" s="23"/>
      <c r="BBG15" s="23"/>
      <c r="BBH15" s="23"/>
      <c r="BBI15" s="23"/>
      <c r="BBJ15" s="23"/>
      <c r="BBK15" s="23"/>
      <c r="BBL15" s="23"/>
      <c r="BBM15" s="23"/>
      <c r="BBN15" s="23"/>
      <c r="BBO15" s="23"/>
      <c r="BBP15" s="23"/>
      <c r="BBQ15" s="23"/>
      <c r="BBR15" s="23"/>
      <c r="BBS15" s="23"/>
      <c r="BBT15" s="23"/>
      <c r="BBU15" s="23"/>
      <c r="BBV15" s="23"/>
      <c r="BBW15" s="23"/>
      <c r="BBX15" s="23"/>
      <c r="BBY15" s="23"/>
      <c r="BBZ15" s="23"/>
      <c r="BCA15" s="23"/>
      <c r="BCB15" s="23"/>
      <c r="BCC15" s="23"/>
      <c r="BCD15" s="23"/>
      <c r="BCE15" s="23"/>
      <c r="BCF15" s="23"/>
      <c r="BCG15" s="23"/>
      <c r="BCH15" s="23"/>
      <c r="BCI15" s="23"/>
      <c r="BCJ15" s="23"/>
      <c r="BCK15" s="23"/>
      <c r="BCL15" s="23"/>
      <c r="BCM15" s="23"/>
      <c r="BCN15" s="23"/>
      <c r="BCO15" s="23"/>
      <c r="BCP15" s="23"/>
      <c r="BCQ15" s="23"/>
      <c r="BCR15" s="23"/>
      <c r="BCS15" s="23"/>
      <c r="BCT15" s="23"/>
      <c r="BCU15" s="23"/>
      <c r="BCV15" s="23"/>
      <c r="BCW15" s="23"/>
      <c r="BCX15" s="23"/>
      <c r="BCY15" s="23"/>
      <c r="BCZ15" s="23"/>
      <c r="BDA15" s="23"/>
      <c r="BDB15" s="23"/>
      <c r="BDC15" s="23"/>
      <c r="BDD15" s="23"/>
      <c r="BDE15" s="23"/>
      <c r="BDF15" s="23"/>
      <c r="BDG15" s="23"/>
      <c r="BDH15" s="23"/>
      <c r="BDI15" s="23"/>
      <c r="BDJ15" s="23"/>
      <c r="BDK15" s="23"/>
      <c r="BDL15" s="23"/>
      <c r="BDM15" s="23"/>
      <c r="BDN15" s="23"/>
      <c r="BDO15" s="23"/>
      <c r="BDP15" s="23"/>
      <c r="BDQ15" s="23"/>
      <c r="BDR15" s="23"/>
      <c r="BDS15" s="23"/>
      <c r="BDT15" s="23"/>
      <c r="BDU15" s="23"/>
      <c r="BDV15" s="23"/>
      <c r="BDW15" s="23"/>
      <c r="BDX15" s="23"/>
      <c r="BDY15" s="23"/>
      <c r="BDZ15" s="23"/>
      <c r="BEA15" s="23"/>
      <c r="BEB15" s="23"/>
      <c r="BEC15" s="23"/>
      <c r="BED15" s="23"/>
      <c r="BEE15" s="23"/>
      <c r="BEF15" s="23"/>
      <c r="BEG15" s="23"/>
      <c r="BEH15" s="23"/>
      <c r="BEI15" s="23"/>
      <c r="BEJ15" s="23"/>
      <c r="BEK15" s="23"/>
      <c r="BEL15" s="23"/>
      <c r="BEM15" s="23"/>
      <c r="BEN15" s="23"/>
      <c r="BEO15" s="23"/>
      <c r="BEP15" s="23"/>
      <c r="BEQ15" s="23"/>
      <c r="BER15" s="23"/>
      <c r="BES15" s="23"/>
      <c r="BET15" s="23"/>
      <c r="BEU15" s="23"/>
      <c r="BEV15" s="23"/>
      <c r="BEW15" s="23"/>
      <c r="BEX15" s="23"/>
      <c r="BEY15" s="23"/>
      <c r="BEZ15" s="23"/>
      <c r="BFA15" s="23"/>
      <c r="BFB15" s="23"/>
      <c r="BFC15" s="23"/>
      <c r="BFD15" s="23"/>
      <c r="BFE15" s="23"/>
      <c r="BFF15" s="23"/>
      <c r="BFG15" s="23"/>
      <c r="BFH15" s="23"/>
      <c r="BFI15" s="23"/>
      <c r="BFJ15" s="23"/>
      <c r="BFK15" s="23"/>
      <c r="BFL15" s="23"/>
      <c r="BFM15" s="23"/>
      <c r="BFN15" s="23"/>
      <c r="BFO15" s="23"/>
      <c r="BFP15" s="23"/>
      <c r="BFQ15" s="23"/>
      <c r="BFR15" s="23"/>
      <c r="BFS15" s="23"/>
      <c r="BFT15" s="23"/>
      <c r="BFU15" s="23"/>
      <c r="BFV15" s="23"/>
      <c r="BFW15" s="23"/>
      <c r="BFX15" s="23"/>
      <c r="BFY15" s="23"/>
      <c r="BFZ15" s="23"/>
      <c r="BGA15" s="23"/>
      <c r="BGB15" s="23"/>
      <c r="BGC15" s="23"/>
      <c r="BGD15" s="23"/>
      <c r="BGE15" s="23"/>
      <c r="BGF15" s="23"/>
      <c r="BGG15" s="23"/>
      <c r="BGH15" s="23"/>
      <c r="BGI15" s="23"/>
      <c r="BGJ15" s="23"/>
      <c r="BGK15" s="23"/>
      <c r="BGL15" s="23"/>
      <c r="BGM15" s="23"/>
      <c r="BGN15" s="23"/>
      <c r="BGO15" s="23"/>
      <c r="BGP15" s="23"/>
      <c r="BGQ15" s="23"/>
      <c r="BGR15" s="23"/>
      <c r="BGS15" s="23"/>
      <c r="BGT15" s="23"/>
      <c r="BGU15" s="23"/>
      <c r="BGV15" s="23"/>
      <c r="BGW15" s="23"/>
      <c r="BGX15" s="23"/>
      <c r="BGY15" s="23"/>
      <c r="BGZ15" s="23"/>
      <c r="BHA15" s="23"/>
      <c r="BHB15" s="23"/>
      <c r="BHC15" s="23"/>
      <c r="BHD15" s="23"/>
      <c r="BHE15" s="23"/>
      <c r="BHF15" s="23"/>
      <c r="BHG15" s="23"/>
      <c r="BHH15" s="23"/>
      <c r="BHI15" s="23"/>
      <c r="BHJ15" s="23"/>
      <c r="BHK15" s="23"/>
      <c r="BHL15" s="23"/>
      <c r="BHM15" s="23"/>
      <c r="BHN15" s="23"/>
      <c r="BHO15" s="23"/>
      <c r="BHP15" s="23"/>
      <c r="BHQ15" s="23"/>
      <c r="BHR15" s="23"/>
      <c r="BHS15" s="23"/>
      <c r="BHT15" s="23"/>
      <c r="BHU15" s="23"/>
      <c r="BHV15" s="23"/>
      <c r="BHW15" s="23"/>
      <c r="BHX15" s="23"/>
      <c r="BHY15" s="23"/>
      <c r="BHZ15" s="23"/>
      <c r="BIA15" s="23"/>
      <c r="BIB15" s="23"/>
      <c r="BIC15" s="23"/>
      <c r="BID15" s="23"/>
      <c r="BIE15" s="23"/>
      <c r="BIF15" s="23"/>
      <c r="BIG15" s="23"/>
      <c r="BIH15" s="23"/>
      <c r="BII15" s="23"/>
      <c r="BIJ15" s="23"/>
      <c r="BIK15" s="23"/>
      <c r="BIL15" s="23"/>
      <c r="BIM15" s="23"/>
      <c r="BIN15" s="23"/>
      <c r="BIO15" s="23"/>
      <c r="BIP15" s="23"/>
      <c r="BIQ15" s="23"/>
      <c r="BIR15" s="23"/>
      <c r="BIS15" s="23"/>
      <c r="BIT15" s="23"/>
      <c r="BIU15" s="23"/>
      <c r="BIV15" s="23"/>
      <c r="BIW15" s="23"/>
      <c r="BIX15" s="23"/>
      <c r="BIY15" s="23"/>
      <c r="BIZ15" s="23"/>
      <c r="BJA15" s="23"/>
      <c r="BJB15" s="23"/>
      <c r="BJC15" s="23"/>
      <c r="BJD15" s="23"/>
      <c r="BJE15" s="23"/>
      <c r="BJF15" s="23"/>
      <c r="BJG15" s="23"/>
      <c r="BJH15" s="23"/>
      <c r="BJI15" s="23"/>
      <c r="BJJ15" s="23"/>
      <c r="BJK15" s="23"/>
      <c r="BJL15" s="23"/>
      <c r="BJM15" s="23"/>
      <c r="BJN15" s="23"/>
      <c r="BJO15" s="23"/>
      <c r="BJP15" s="23"/>
      <c r="BJQ15" s="23"/>
      <c r="BJR15" s="23"/>
      <c r="BJS15" s="23"/>
      <c r="BJT15" s="23"/>
      <c r="BJU15" s="23"/>
      <c r="BJV15" s="23"/>
      <c r="BJW15" s="23"/>
      <c r="BJX15" s="23"/>
      <c r="BJY15" s="23"/>
      <c r="BJZ15" s="23"/>
      <c r="BKA15" s="23"/>
      <c r="BKB15" s="23"/>
      <c r="BKC15" s="23"/>
      <c r="BKD15" s="23"/>
      <c r="BKE15" s="23"/>
      <c r="BKF15" s="23"/>
      <c r="BKG15" s="23"/>
      <c r="BKH15" s="23"/>
      <c r="BKI15" s="23"/>
      <c r="BKJ15" s="23"/>
      <c r="BKK15" s="23"/>
      <c r="BKL15" s="23"/>
      <c r="BKM15" s="23"/>
      <c r="BKN15" s="23"/>
      <c r="BKO15" s="23"/>
      <c r="BKP15" s="23"/>
      <c r="BKQ15" s="23"/>
      <c r="BKR15" s="23"/>
      <c r="BKS15" s="23"/>
      <c r="BKT15" s="23"/>
      <c r="BKU15" s="23"/>
      <c r="BKV15" s="23"/>
      <c r="BKW15" s="23"/>
      <c r="BKX15" s="23"/>
      <c r="BKY15" s="23"/>
      <c r="BKZ15" s="23"/>
      <c r="BLA15" s="23"/>
      <c r="BLB15" s="23"/>
      <c r="BLC15" s="23"/>
      <c r="BLD15" s="23"/>
      <c r="BLE15" s="23"/>
      <c r="BLF15" s="23"/>
      <c r="BLG15" s="23"/>
      <c r="BLH15" s="23"/>
      <c r="BLI15" s="23"/>
      <c r="BLJ15" s="23"/>
      <c r="BLK15" s="23"/>
      <c r="BLL15" s="23"/>
      <c r="BLM15" s="23"/>
      <c r="BLN15" s="23"/>
      <c r="BLO15" s="23"/>
      <c r="BLP15" s="23"/>
      <c r="BLQ15" s="23"/>
      <c r="BLR15" s="23"/>
      <c r="BLS15" s="23"/>
      <c r="BLT15" s="23"/>
      <c r="BLU15" s="23"/>
      <c r="BLV15" s="23"/>
      <c r="BLW15" s="23"/>
      <c r="BLX15" s="23"/>
      <c r="BLY15" s="23"/>
      <c r="BLZ15" s="23"/>
      <c r="BMA15" s="23"/>
      <c r="BMB15" s="23"/>
      <c r="BMC15" s="23"/>
      <c r="BMD15" s="23"/>
      <c r="BME15" s="23"/>
      <c r="BMF15" s="23"/>
      <c r="BMG15" s="23"/>
      <c r="BMH15" s="23"/>
      <c r="BMI15" s="23"/>
      <c r="BMJ15" s="23"/>
      <c r="BMK15" s="23"/>
      <c r="BML15" s="23"/>
      <c r="BMM15" s="23"/>
      <c r="BMN15" s="23"/>
      <c r="BMO15" s="23"/>
      <c r="BMP15" s="23"/>
      <c r="BMQ15" s="23"/>
      <c r="BMR15" s="23"/>
      <c r="BMS15" s="23"/>
      <c r="BMT15" s="23"/>
      <c r="BMU15" s="23"/>
      <c r="BMV15" s="23"/>
      <c r="BMW15" s="23"/>
      <c r="BMX15" s="23"/>
      <c r="BMY15" s="23"/>
      <c r="BMZ15" s="23"/>
      <c r="BNA15" s="23"/>
      <c r="BNB15" s="23"/>
      <c r="BNC15" s="23"/>
      <c r="BND15" s="23"/>
      <c r="BNE15" s="23"/>
      <c r="BNF15" s="23"/>
      <c r="BNG15" s="23"/>
      <c r="BNH15" s="23"/>
      <c r="BNI15" s="23"/>
      <c r="BNJ15" s="23"/>
      <c r="BNK15" s="23"/>
      <c r="BNL15" s="23"/>
      <c r="BNM15" s="23"/>
      <c r="BNN15" s="23"/>
      <c r="BNO15" s="23"/>
      <c r="BNP15" s="23"/>
      <c r="BNQ15" s="23"/>
      <c r="BNR15" s="23"/>
      <c r="BNS15" s="23"/>
      <c r="BNT15" s="23"/>
      <c r="BNU15" s="23"/>
      <c r="BNV15" s="23"/>
      <c r="BNW15" s="23"/>
      <c r="BNX15" s="23"/>
      <c r="BNY15" s="23"/>
      <c r="BNZ15" s="23"/>
      <c r="BOA15" s="23"/>
      <c r="BOB15" s="23"/>
      <c r="BOC15" s="23"/>
      <c r="BOD15" s="23"/>
      <c r="BOE15" s="23"/>
      <c r="BOF15" s="23"/>
      <c r="BOG15" s="23"/>
      <c r="BOH15" s="23"/>
      <c r="BOI15" s="23"/>
      <c r="BOJ15" s="23"/>
      <c r="BOK15" s="23"/>
      <c r="BOL15" s="23"/>
      <c r="BOM15" s="23"/>
      <c r="BON15" s="23"/>
      <c r="BOO15" s="23"/>
      <c r="BOP15" s="23"/>
      <c r="BOQ15" s="23"/>
      <c r="BOR15" s="23"/>
      <c r="BOS15" s="23"/>
      <c r="BOT15" s="23"/>
      <c r="BOU15" s="23"/>
      <c r="BOV15" s="23"/>
      <c r="BOW15" s="23"/>
      <c r="BOX15" s="23"/>
      <c r="BOY15" s="23"/>
      <c r="BOZ15" s="23"/>
      <c r="BPA15" s="23"/>
      <c r="BPB15" s="23"/>
      <c r="BPC15" s="23"/>
      <c r="BPD15" s="23"/>
      <c r="BPE15" s="23"/>
      <c r="BPF15" s="23"/>
      <c r="BPG15" s="23"/>
      <c r="BPH15" s="23"/>
      <c r="BPI15" s="23"/>
      <c r="BPJ15" s="23"/>
      <c r="BPK15" s="23"/>
      <c r="BPL15" s="23"/>
      <c r="BPM15" s="23"/>
      <c r="BPN15" s="23"/>
      <c r="BPO15" s="23"/>
      <c r="BPP15" s="23"/>
      <c r="BPQ15" s="23"/>
      <c r="BPR15" s="23"/>
      <c r="BPS15" s="23"/>
      <c r="BPT15" s="23"/>
      <c r="BPU15" s="23"/>
      <c r="BPV15" s="23"/>
      <c r="BPW15" s="23"/>
      <c r="BPX15" s="23"/>
      <c r="BPY15" s="23"/>
      <c r="BPZ15" s="23"/>
      <c r="BQA15" s="23"/>
      <c r="BQB15" s="23"/>
      <c r="BQC15" s="23"/>
      <c r="BQD15" s="23"/>
      <c r="BQE15" s="23"/>
      <c r="BQF15" s="23"/>
      <c r="BQG15" s="23"/>
      <c r="BQH15" s="23"/>
      <c r="BQI15" s="23"/>
      <c r="BQJ15" s="23"/>
      <c r="BQK15" s="23"/>
      <c r="BQL15" s="23"/>
      <c r="BQM15" s="23"/>
      <c r="BQN15" s="23"/>
      <c r="BQO15" s="23"/>
      <c r="BQP15" s="23"/>
      <c r="BQQ15" s="23"/>
      <c r="BQR15" s="23"/>
      <c r="BQS15" s="23"/>
      <c r="BQT15" s="23"/>
      <c r="BQU15" s="23"/>
      <c r="BQV15" s="23"/>
      <c r="BQW15" s="23"/>
      <c r="BQX15" s="23"/>
      <c r="BQY15" s="23"/>
      <c r="BQZ15" s="23"/>
      <c r="BRA15" s="23"/>
      <c r="BRB15" s="23"/>
      <c r="BRC15" s="23"/>
      <c r="BRD15" s="23"/>
      <c r="BRE15" s="23"/>
      <c r="BRF15" s="23"/>
      <c r="BRG15" s="23"/>
      <c r="BRH15" s="23"/>
      <c r="BRI15" s="23"/>
      <c r="BRJ15" s="23"/>
      <c r="BRK15" s="23"/>
      <c r="BRL15" s="23"/>
      <c r="BRM15" s="23"/>
      <c r="BRN15" s="23"/>
      <c r="BRO15" s="23"/>
      <c r="BRP15" s="23"/>
      <c r="BRQ15" s="23"/>
      <c r="BRR15" s="23"/>
      <c r="BRS15" s="23"/>
      <c r="BRT15" s="23"/>
      <c r="BRU15" s="23"/>
      <c r="BRV15" s="23"/>
      <c r="BRW15" s="23"/>
      <c r="BRX15" s="23"/>
      <c r="BRY15" s="23"/>
      <c r="BRZ15" s="23"/>
      <c r="BSA15" s="23"/>
      <c r="BSB15" s="23"/>
      <c r="BSC15" s="23"/>
      <c r="BSD15" s="23"/>
      <c r="BSE15" s="23"/>
      <c r="BSF15" s="23"/>
      <c r="BSG15" s="23"/>
      <c r="BSH15" s="23"/>
      <c r="BSI15" s="23"/>
      <c r="BSJ15" s="23"/>
      <c r="BSK15" s="23"/>
      <c r="BSL15" s="23"/>
      <c r="BSM15" s="23"/>
      <c r="BSN15" s="23"/>
      <c r="BSO15" s="23"/>
      <c r="BSP15" s="23"/>
      <c r="BSQ15" s="23"/>
      <c r="BSR15" s="23"/>
      <c r="BSS15" s="23"/>
      <c r="BST15" s="23"/>
      <c r="BSU15" s="23"/>
      <c r="BSV15" s="23"/>
      <c r="BSW15" s="23"/>
      <c r="BSX15" s="23"/>
      <c r="BSY15" s="23"/>
      <c r="BSZ15" s="23"/>
      <c r="BTA15" s="23"/>
      <c r="BTB15" s="23"/>
      <c r="BTC15" s="23"/>
      <c r="BTD15" s="23"/>
      <c r="BTE15" s="23"/>
      <c r="BTF15" s="23"/>
      <c r="BTG15" s="23"/>
      <c r="BTH15" s="23"/>
      <c r="BTI15" s="23"/>
      <c r="BTJ15" s="23"/>
      <c r="BTK15" s="23"/>
      <c r="BTL15" s="23"/>
      <c r="BTM15" s="23"/>
      <c r="BTN15" s="23"/>
      <c r="BTO15" s="23"/>
      <c r="BTP15" s="23"/>
      <c r="BTQ15" s="23"/>
      <c r="BTR15" s="23"/>
      <c r="BTS15" s="23"/>
      <c r="BTT15" s="23"/>
      <c r="BTU15" s="23"/>
      <c r="BTV15" s="23"/>
      <c r="BTW15" s="23"/>
      <c r="BTX15" s="23"/>
      <c r="BTY15" s="23"/>
      <c r="BTZ15" s="23"/>
      <c r="BUA15" s="23"/>
      <c r="BUB15" s="23"/>
      <c r="BUC15" s="23"/>
      <c r="BUD15" s="23"/>
      <c r="BUE15" s="23"/>
      <c r="BUF15" s="23"/>
      <c r="BUG15" s="23"/>
      <c r="BUH15" s="23"/>
      <c r="BUI15" s="23"/>
      <c r="BUJ15" s="23"/>
      <c r="BUK15" s="23"/>
      <c r="BUL15" s="23"/>
      <c r="BUM15" s="23"/>
      <c r="BUN15" s="23"/>
      <c r="BUO15" s="23"/>
      <c r="BUP15" s="23"/>
      <c r="BUQ15" s="23"/>
      <c r="BUR15" s="23"/>
      <c r="BUS15" s="23"/>
      <c r="BUT15" s="23"/>
      <c r="BUU15" s="23"/>
      <c r="BUV15" s="23"/>
      <c r="BUW15" s="23"/>
      <c r="BUX15" s="23"/>
      <c r="BUY15" s="23"/>
      <c r="BUZ15" s="23"/>
      <c r="BVA15" s="23"/>
      <c r="BVB15" s="23"/>
      <c r="BVC15" s="23"/>
      <c r="BVD15" s="23"/>
      <c r="BVE15" s="23"/>
      <c r="BVF15" s="23"/>
      <c r="BVG15" s="23"/>
      <c r="BVH15" s="23"/>
      <c r="BVI15" s="23"/>
      <c r="BVJ15" s="23"/>
      <c r="BVK15" s="23"/>
      <c r="BVL15" s="23"/>
      <c r="BVM15" s="23"/>
      <c r="BVN15" s="23"/>
      <c r="BVO15" s="23"/>
      <c r="BVP15" s="23"/>
      <c r="BVQ15" s="23"/>
      <c r="BVR15" s="23"/>
      <c r="BVS15" s="23"/>
      <c r="BVT15" s="23"/>
      <c r="BVU15" s="23"/>
      <c r="BVV15" s="23"/>
      <c r="BVW15" s="23"/>
      <c r="BVX15" s="23"/>
      <c r="BVY15" s="23"/>
      <c r="BVZ15" s="23"/>
      <c r="BWA15" s="23"/>
      <c r="BWB15" s="23"/>
      <c r="BWC15" s="23"/>
      <c r="BWD15" s="23"/>
      <c r="BWE15" s="23"/>
      <c r="BWF15" s="23"/>
      <c r="BWG15" s="23"/>
      <c r="BWH15" s="23"/>
      <c r="BWI15" s="23"/>
      <c r="BWJ15" s="23"/>
      <c r="BWK15" s="23"/>
      <c r="BWL15" s="23"/>
      <c r="BWM15" s="23"/>
      <c r="BWN15" s="23"/>
      <c r="BWO15" s="23"/>
      <c r="BWP15" s="23"/>
      <c r="BWQ15" s="23"/>
      <c r="BWR15" s="23"/>
      <c r="BWS15" s="23"/>
      <c r="BWT15" s="23"/>
      <c r="BWU15" s="23"/>
      <c r="BWV15" s="23"/>
      <c r="BWW15" s="23"/>
      <c r="BWX15" s="23"/>
      <c r="BWY15" s="23"/>
      <c r="BWZ15" s="23"/>
      <c r="BXA15" s="23"/>
      <c r="BXB15" s="23"/>
      <c r="BXC15" s="23"/>
      <c r="BXD15" s="23"/>
      <c r="BXE15" s="23"/>
      <c r="BXF15" s="23"/>
      <c r="BXG15" s="23"/>
      <c r="BXH15" s="23"/>
      <c r="BXI15" s="23"/>
      <c r="BXJ15" s="23"/>
      <c r="BXK15" s="23"/>
      <c r="BXL15" s="23"/>
      <c r="BXM15" s="23"/>
      <c r="BXN15" s="23"/>
      <c r="BXO15" s="23"/>
      <c r="BXP15" s="23"/>
      <c r="BXQ15" s="23"/>
      <c r="BXR15" s="23"/>
      <c r="BXS15" s="23"/>
      <c r="BXT15" s="23"/>
      <c r="BXU15" s="23"/>
      <c r="BXV15" s="23"/>
      <c r="BXW15" s="23"/>
      <c r="BXX15" s="23"/>
      <c r="BXY15" s="23"/>
      <c r="BXZ15" s="23"/>
      <c r="BYA15" s="23"/>
      <c r="BYB15" s="23"/>
      <c r="BYC15" s="23"/>
      <c r="BYD15" s="23"/>
      <c r="BYE15" s="23"/>
      <c r="BYF15" s="23"/>
      <c r="BYG15" s="23"/>
      <c r="BYH15" s="23"/>
      <c r="BYI15" s="23"/>
      <c r="BYJ15" s="23"/>
      <c r="BYK15" s="23"/>
      <c r="BYL15" s="23"/>
      <c r="BYM15" s="23"/>
      <c r="BYN15" s="23"/>
      <c r="BYO15" s="23"/>
      <c r="BYP15" s="23"/>
      <c r="BYQ15" s="23"/>
      <c r="BYR15" s="23"/>
      <c r="BYS15" s="23"/>
      <c r="BYT15" s="23"/>
      <c r="BYU15" s="23"/>
      <c r="BYV15" s="23"/>
      <c r="BYW15" s="23"/>
      <c r="BYX15" s="23"/>
      <c r="BYY15" s="23"/>
      <c r="BYZ15" s="23"/>
      <c r="BZA15" s="23"/>
      <c r="BZB15" s="23"/>
      <c r="BZC15" s="23"/>
      <c r="BZD15" s="23"/>
      <c r="BZE15" s="23"/>
      <c r="BZF15" s="23"/>
      <c r="BZG15" s="23"/>
      <c r="BZH15" s="23"/>
      <c r="BZI15" s="23"/>
      <c r="BZJ15" s="23"/>
      <c r="BZK15" s="23"/>
      <c r="BZL15" s="23"/>
      <c r="BZM15" s="23"/>
      <c r="BZN15" s="23"/>
      <c r="BZO15" s="23"/>
      <c r="BZP15" s="23"/>
      <c r="BZQ15" s="23"/>
      <c r="BZR15" s="23"/>
      <c r="BZS15" s="23"/>
      <c r="BZT15" s="23"/>
      <c r="BZU15" s="23"/>
      <c r="BZV15" s="23"/>
      <c r="BZW15" s="23"/>
      <c r="BZX15" s="23"/>
      <c r="BZY15" s="23"/>
      <c r="BZZ15" s="23"/>
      <c r="CAA15" s="23"/>
      <c r="CAB15" s="23"/>
      <c r="CAC15" s="23"/>
      <c r="CAD15" s="23"/>
      <c r="CAE15" s="23"/>
      <c r="CAF15" s="23"/>
      <c r="CAG15" s="23"/>
      <c r="CAH15" s="23"/>
      <c r="CAI15" s="23"/>
      <c r="CAJ15" s="23"/>
      <c r="CAK15" s="23"/>
      <c r="CAL15" s="23"/>
      <c r="CAM15" s="23"/>
      <c r="CAN15" s="23"/>
      <c r="CAO15" s="23"/>
      <c r="CAP15" s="23"/>
      <c r="CAQ15" s="23"/>
      <c r="CAR15" s="23"/>
      <c r="CAS15" s="23"/>
      <c r="CAT15" s="23"/>
      <c r="CAU15" s="23"/>
      <c r="CAV15" s="23"/>
      <c r="CAW15" s="23"/>
      <c r="CAX15" s="23"/>
      <c r="CAY15" s="23"/>
      <c r="CAZ15" s="23"/>
      <c r="CBA15" s="23"/>
      <c r="CBB15" s="23"/>
      <c r="CBC15" s="23"/>
      <c r="CBD15" s="23"/>
      <c r="CBE15" s="23"/>
      <c r="CBF15" s="23"/>
      <c r="CBG15" s="23"/>
      <c r="CBH15" s="23"/>
      <c r="CBI15" s="23"/>
      <c r="CBJ15" s="23"/>
      <c r="CBK15" s="23"/>
      <c r="CBL15" s="23"/>
      <c r="CBM15" s="23"/>
      <c r="CBN15" s="23"/>
      <c r="CBO15" s="23"/>
      <c r="CBP15" s="23"/>
      <c r="CBQ15" s="23"/>
      <c r="CBR15" s="23"/>
      <c r="CBS15" s="23"/>
      <c r="CBT15" s="23"/>
      <c r="CBU15" s="23"/>
      <c r="CBV15" s="23"/>
      <c r="CBW15" s="23"/>
      <c r="CBX15" s="23"/>
      <c r="CBY15" s="23"/>
      <c r="CBZ15" s="23"/>
      <c r="CCA15" s="23"/>
      <c r="CCB15" s="23"/>
      <c r="CCC15" s="23"/>
      <c r="CCD15" s="23"/>
      <c r="CCE15" s="23"/>
      <c r="CCF15" s="23"/>
      <c r="CCG15" s="23"/>
      <c r="CCH15" s="23"/>
      <c r="CCI15" s="23"/>
      <c r="CCJ15" s="23"/>
      <c r="CCK15" s="23"/>
      <c r="CCL15" s="23"/>
      <c r="CCM15" s="23"/>
      <c r="CCN15" s="23"/>
      <c r="CCO15" s="23"/>
      <c r="CCP15" s="23"/>
      <c r="CCQ15" s="23"/>
      <c r="CCR15" s="23"/>
      <c r="CCS15" s="23"/>
      <c r="CCT15" s="23"/>
      <c r="CCU15" s="23"/>
      <c r="CCV15" s="23"/>
      <c r="CCW15" s="23"/>
      <c r="CCX15" s="23"/>
      <c r="CCY15" s="23"/>
      <c r="CCZ15" s="23"/>
      <c r="CDA15" s="23"/>
      <c r="CDB15" s="23"/>
      <c r="CDC15" s="23"/>
      <c r="CDD15" s="23"/>
      <c r="CDE15" s="23"/>
      <c r="CDF15" s="23"/>
      <c r="CDG15" s="23"/>
      <c r="CDH15" s="23"/>
      <c r="CDI15" s="23"/>
      <c r="CDJ15" s="23"/>
      <c r="CDK15" s="23"/>
      <c r="CDL15" s="23"/>
      <c r="CDM15" s="23"/>
      <c r="CDN15" s="23"/>
      <c r="CDO15" s="23"/>
      <c r="CDP15" s="23"/>
      <c r="CDQ15" s="23"/>
      <c r="CDR15" s="23"/>
      <c r="CDS15" s="23"/>
      <c r="CDT15" s="23"/>
      <c r="CDU15" s="23"/>
      <c r="CDV15" s="23"/>
      <c r="CDW15" s="23"/>
      <c r="CDX15" s="23"/>
      <c r="CDY15" s="23"/>
      <c r="CDZ15" s="23"/>
      <c r="CEA15" s="23"/>
      <c r="CEB15" s="23"/>
      <c r="CEC15" s="23"/>
      <c r="CED15" s="23"/>
      <c r="CEE15" s="23"/>
      <c r="CEF15" s="23"/>
      <c r="CEG15" s="23"/>
      <c r="CEH15" s="23"/>
      <c r="CEI15" s="23"/>
      <c r="CEJ15" s="23"/>
      <c r="CEK15" s="23"/>
      <c r="CEL15" s="23"/>
      <c r="CEM15" s="23"/>
      <c r="CEN15" s="23"/>
      <c r="CEO15" s="23"/>
      <c r="CEP15" s="23"/>
      <c r="CEQ15" s="23"/>
      <c r="CER15" s="23"/>
      <c r="CES15" s="23"/>
      <c r="CET15" s="23"/>
      <c r="CEU15" s="23"/>
      <c r="CEV15" s="23"/>
      <c r="CEW15" s="23"/>
      <c r="CEX15" s="23"/>
      <c r="CEY15" s="23"/>
      <c r="CEZ15" s="23"/>
      <c r="CFA15" s="23"/>
      <c r="CFB15" s="23"/>
      <c r="CFC15" s="23"/>
      <c r="CFD15" s="23"/>
      <c r="CFE15" s="23"/>
      <c r="CFF15" s="23"/>
      <c r="CFG15" s="23"/>
      <c r="CFH15" s="23"/>
      <c r="CFI15" s="23"/>
      <c r="CFJ15" s="23"/>
      <c r="CFK15" s="23"/>
      <c r="CFL15" s="23"/>
      <c r="CFM15" s="23"/>
      <c r="CFN15" s="23"/>
      <c r="CFO15" s="23"/>
      <c r="CFP15" s="23"/>
      <c r="CFQ15" s="23"/>
      <c r="CFR15" s="23"/>
      <c r="CFS15" s="23"/>
      <c r="CFT15" s="23"/>
      <c r="CFU15" s="23"/>
      <c r="CFV15" s="23"/>
      <c r="CFW15" s="23"/>
      <c r="CFX15" s="23"/>
      <c r="CFY15" s="23"/>
      <c r="CFZ15" s="23"/>
      <c r="CGA15" s="23"/>
      <c r="CGB15" s="23"/>
      <c r="CGC15" s="23"/>
      <c r="CGD15" s="23"/>
      <c r="CGE15" s="23"/>
      <c r="CGF15" s="23"/>
      <c r="CGG15" s="23"/>
      <c r="CGH15" s="23"/>
      <c r="CGI15" s="23"/>
      <c r="CGJ15" s="23"/>
      <c r="CGK15" s="23"/>
      <c r="CGL15" s="23"/>
      <c r="CGM15" s="23"/>
      <c r="CGN15" s="23"/>
      <c r="CGO15" s="23"/>
      <c r="CGP15" s="23"/>
      <c r="CGQ15" s="23"/>
      <c r="CGR15" s="23"/>
      <c r="CGS15" s="23"/>
      <c r="CGT15" s="23"/>
      <c r="CGU15" s="23"/>
      <c r="CGV15" s="23"/>
      <c r="CGW15" s="23"/>
      <c r="CGX15" s="23"/>
      <c r="CGY15" s="23"/>
      <c r="CGZ15" s="23"/>
      <c r="CHA15" s="23"/>
      <c r="CHB15" s="23"/>
      <c r="CHC15" s="23"/>
      <c r="CHD15" s="23"/>
      <c r="CHE15" s="23"/>
      <c r="CHF15" s="23"/>
      <c r="CHG15" s="23"/>
      <c r="CHH15" s="23"/>
      <c r="CHI15" s="23"/>
      <c r="CHJ15" s="23"/>
      <c r="CHK15" s="23"/>
      <c r="CHL15" s="23"/>
      <c r="CHM15" s="23"/>
      <c r="CHN15" s="23"/>
      <c r="CHO15" s="23"/>
      <c r="CHP15" s="23"/>
      <c r="CHQ15" s="23"/>
      <c r="CHR15" s="23"/>
      <c r="CHS15" s="23"/>
      <c r="CHT15" s="23"/>
      <c r="CHU15" s="23"/>
      <c r="CHV15" s="23"/>
      <c r="CHW15" s="23"/>
      <c r="CHX15" s="23"/>
      <c r="CHY15" s="23"/>
      <c r="CHZ15" s="23"/>
      <c r="CIA15" s="23"/>
      <c r="CIB15" s="23"/>
      <c r="CIC15" s="23"/>
      <c r="CID15" s="23"/>
      <c r="CIE15" s="23"/>
      <c r="CIF15" s="23"/>
      <c r="CIG15" s="23"/>
      <c r="CIH15" s="23"/>
      <c r="CII15" s="23"/>
      <c r="CIJ15" s="23"/>
      <c r="CIK15" s="23"/>
      <c r="CIL15" s="23"/>
      <c r="CIM15" s="23"/>
      <c r="CIN15" s="23"/>
      <c r="CIO15" s="23"/>
      <c r="CIP15" s="23"/>
      <c r="CIQ15" s="23"/>
      <c r="CIR15" s="23"/>
      <c r="CIS15" s="23"/>
      <c r="CIT15" s="23"/>
      <c r="CIU15" s="23"/>
      <c r="CIV15" s="23"/>
      <c r="CIW15" s="23"/>
      <c r="CIX15" s="23"/>
      <c r="CIY15" s="23"/>
      <c r="CIZ15" s="23"/>
      <c r="CJA15" s="23"/>
      <c r="CJB15" s="23"/>
      <c r="CJC15" s="23"/>
      <c r="CJD15" s="23"/>
      <c r="CJE15" s="23"/>
      <c r="CJF15" s="23"/>
      <c r="CJG15" s="23"/>
      <c r="CJH15" s="23"/>
      <c r="CJI15" s="23"/>
      <c r="CJJ15" s="23"/>
      <c r="CJK15" s="23"/>
      <c r="CJL15" s="23"/>
      <c r="CJM15" s="23"/>
      <c r="CJN15" s="23"/>
      <c r="CJO15" s="23"/>
      <c r="CJP15" s="23"/>
      <c r="CJQ15" s="23"/>
      <c r="CJR15" s="23"/>
      <c r="CJS15" s="23"/>
      <c r="CJT15" s="23"/>
      <c r="CJU15" s="23"/>
      <c r="CJV15" s="23"/>
      <c r="CJW15" s="23"/>
      <c r="CJX15" s="23"/>
      <c r="CJY15" s="23"/>
      <c r="CJZ15" s="23"/>
      <c r="CKA15" s="23"/>
      <c r="CKB15" s="23"/>
      <c r="CKC15" s="23"/>
      <c r="CKD15" s="23"/>
      <c r="CKE15" s="23"/>
      <c r="CKF15" s="23"/>
      <c r="CKG15" s="23"/>
      <c r="CKH15" s="23"/>
      <c r="CKI15" s="23"/>
      <c r="CKJ15" s="23"/>
      <c r="CKK15" s="23"/>
      <c r="CKL15" s="23"/>
      <c r="CKM15" s="23"/>
      <c r="CKN15" s="23"/>
      <c r="CKO15" s="23"/>
      <c r="CKP15" s="23"/>
      <c r="CKQ15" s="23"/>
      <c r="CKR15" s="23"/>
      <c r="CKS15" s="23"/>
      <c r="CKT15" s="23"/>
      <c r="CKU15" s="23"/>
      <c r="CKV15" s="23"/>
      <c r="CKW15" s="23"/>
      <c r="CKX15" s="23"/>
      <c r="CKY15" s="23"/>
      <c r="CKZ15" s="23"/>
      <c r="CLA15" s="23"/>
      <c r="CLB15" s="23"/>
      <c r="CLC15" s="23"/>
      <c r="CLD15" s="23"/>
      <c r="CLE15" s="23"/>
      <c r="CLF15" s="23"/>
      <c r="CLG15" s="23"/>
      <c r="CLH15" s="23"/>
      <c r="CLI15" s="23"/>
      <c r="CLJ15" s="23"/>
      <c r="CLK15" s="23"/>
      <c r="CLL15" s="23"/>
      <c r="CLM15" s="23"/>
      <c r="CLN15" s="23"/>
      <c r="CLO15" s="23"/>
      <c r="CLP15" s="23"/>
      <c r="CLQ15" s="23"/>
      <c r="CLR15" s="23"/>
      <c r="CLS15" s="23"/>
      <c r="CLT15" s="23"/>
      <c r="CLU15" s="23"/>
      <c r="CLV15" s="23"/>
      <c r="CLW15" s="23"/>
      <c r="CLX15" s="23"/>
      <c r="CLY15" s="23"/>
      <c r="CLZ15" s="23"/>
      <c r="CMA15" s="23"/>
      <c r="CMB15" s="23"/>
      <c r="CMC15" s="23"/>
      <c r="CMD15" s="23"/>
      <c r="CME15" s="23"/>
      <c r="CMF15" s="23"/>
      <c r="CMG15" s="23"/>
      <c r="CMH15" s="23"/>
      <c r="CMI15" s="23"/>
      <c r="CMJ15" s="23"/>
      <c r="CMK15" s="23"/>
      <c r="CML15" s="23"/>
      <c r="CMM15" s="23"/>
      <c r="CMN15" s="23"/>
      <c r="CMO15" s="23"/>
      <c r="CMP15" s="23"/>
      <c r="CMQ15" s="23"/>
      <c r="CMR15" s="23"/>
      <c r="CMS15" s="23"/>
      <c r="CMT15" s="23"/>
      <c r="CMU15" s="23"/>
      <c r="CMV15" s="23"/>
      <c r="CMW15" s="23"/>
      <c r="CMX15" s="23"/>
      <c r="CMY15" s="23"/>
      <c r="CMZ15" s="23"/>
      <c r="CNA15" s="23"/>
      <c r="CNB15" s="23"/>
      <c r="CNC15" s="23"/>
      <c r="CND15" s="23"/>
      <c r="CNE15" s="23"/>
      <c r="CNF15" s="23"/>
      <c r="CNG15" s="23"/>
      <c r="CNH15" s="23"/>
      <c r="CNI15" s="23"/>
      <c r="CNJ15" s="23"/>
      <c r="CNK15" s="23"/>
      <c r="CNL15" s="23"/>
      <c r="CNM15" s="23"/>
      <c r="CNN15" s="23"/>
      <c r="CNO15" s="23"/>
      <c r="CNP15" s="23"/>
      <c r="CNQ15" s="23"/>
      <c r="CNR15" s="23"/>
      <c r="CNS15" s="23"/>
      <c r="CNT15" s="23"/>
      <c r="CNU15" s="23"/>
      <c r="CNV15" s="23"/>
      <c r="CNW15" s="23"/>
      <c r="CNX15" s="23"/>
      <c r="CNY15" s="23"/>
      <c r="CNZ15" s="23"/>
      <c r="COA15" s="23"/>
      <c r="COB15" s="23"/>
      <c r="COC15" s="23"/>
      <c r="COD15" s="23"/>
      <c r="COE15" s="23"/>
      <c r="COF15" s="23"/>
      <c r="COG15" s="23"/>
      <c r="COH15" s="23"/>
      <c r="COI15" s="23"/>
      <c r="COJ15" s="23"/>
      <c r="COK15" s="23"/>
      <c r="COL15" s="23"/>
      <c r="COM15" s="23"/>
      <c r="CON15" s="23"/>
      <c r="COO15" s="23"/>
      <c r="COP15" s="23"/>
      <c r="COQ15" s="23"/>
      <c r="COR15" s="23"/>
      <c r="COS15" s="23"/>
      <c r="COT15" s="23"/>
      <c r="COU15" s="23"/>
      <c r="COV15" s="23"/>
      <c r="COW15" s="23"/>
      <c r="COX15" s="23"/>
      <c r="COY15" s="23"/>
      <c r="COZ15" s="23"/>
      <c r="CPA15" s="23"/>
      <c r="CPB15" s="23"/>
      <c r="CPC15" s="23"/>
      <c r="CPD15" s="23"/>
      <c r="CPE15" s="23"/>
      <c r="CPF15" s="23"/>
      <c r="CPG15" s="23"/>
      <c r="CPH15" s="23"/>
      <c r="CPI15" s="23"/>
      <c r="CPJ15" s="23"/>
      <c r="CPK15" s="23"/>
      <c r="CPL15" s="23"/>
      <c r="CPM15" s="23"/>
      <c r="CPN15" s="23"/>
      <c r="CPO15" s="23"/>
      <c r="CPP15" s="23"/>
      <c r="CPQ15" s="23"/>
      <c r="CPR15" s="23"/>
      <c r="CPS15" s="23"/>
      <c r="CPT15" s="23"/>
      <c r="CPU15" s="23"/>
      <c r="CPV15" s="23"/>
      <c r="CPW15" s="23"/>
      <c r="CPX15" s="23"/>
      <c r="CPY15" s="23"/>
      <c r="CPZ15" s="23"/>
      <c r="CQA15" s="23"/>
      <c r="CQB15" s="23"/>
      <c r="CQC15" s="23"/>
      <c r="CQD15" s="23"/>
      <c r="CQE15" s="23"/>
      <c r="CQF15" s="23"/>
      <c r="CQG15" s="23"/>
      <c r="CQH15" s="23"/>
      <c r="CQI15" s="23"/>
      <c r="CQJ15" s="23"/>
      <c r="CQK15" s="23"/>
      <c r="CQL15" s="23"/>
      <c r="CQM15" s="23"/>
      <c r="CQN15" s="23"/>
      <c r="CQO15" s="23"/>
      <c r="CQP15" s="23"/>
      <c r="CQQ15" s="23"/>
      <c r="CQR15" s="23"/>
      <c r="CQS15" s="23"/>
      <c r="CQT15" s="23"/>
      <c r="CQU15" s="23"/>
      <c r="CQV15" s="23"/>
      <c r="CQW15" s="23"/>
      <c r="CQX15" s="23"/>
      <c r="CQY15" s="23"/>
      <c r="CQZ15" s="23"/>
      <c r="CRA15" s="23"/>
      <c r="CRB15" s="23"/>
      <c r="CRC15" s="23"/>
      <c r="CRD15" s="23"/>
      <c r="CRE15" s="23"/>
      <c r="CRF15" s="23"/>
      <c r="CRG15" s="23"/>
      <c r="CRH15" s="23"/>
      <c r="CRI15" s="23"/>
      <c r="CRJ15" s="23"/>
      <c r="CRK15" s="23"/>
      <c r="CRL15" s="23"/>
      <c r="CRM15" s="23"/>
      <c r="CRN15" s="23"/>
      <c r="CRO15" s="23"/>
      <c r="CRP15" s="23"/>
      <c r="CRQ15" s="23"/>
      <c r="CRR15" s="23"/>
      <c r="CRS15" s="23"/>
      <c r="CRT15" s="23"/>
      <c r="CRU15" s="23"/>
      <c r="CRV15" s="23"/>
      <c r="CRW15" s="23"/>
      <c r="CRX15" s="23"/>
      <c r="CRY15" s="23"/>
      <c r="CRZ15" s="23"/>
      <c r="CSA15" s="23"/>
      <c r="CSB15" s="23"/>
      <c r="CSC15" s="23"/>
      <c r="CSD15" s="23"/>
      <c r="CSE15" s="23"/>
      <c r="CSF15" s="23"/>
      <c r="CSG15" s="23"/>
      <c r="CSH15" s="23"/>
      <c r="CSI15" s="23"/>
      <c r="CSJ15" s="23"/>
      <c r="CSK15" s="23"/>
      <c r="CSL15" s="23"/>
      <c r="CSM15" s="23"/>
      <c r="CSN15" s="23"/>
      <c r="CSO15" s="23"/>
      <c r="CSP15" s="23"/>
      <c r="CSQ15" s="23"/>
      <c r="CSR15" s="23"/>
      <c r="CSS15" s="23"/>
      <c r="CST15" s="23"/>
      <c r="CSU15" s="23"/>
      <c r="CSV15" s="23"/>
      <c r="CSW15" s="23"/>
      <c r="CSX15" s="23"/>
      <c r="CSY15" s="23"/>
      <c r="CSZ15" s="23"/>
      <c r="CTA15" s="23"/>
      <c r="CTB15" s="23"/>
      <c r="CTC15" s="23"/>
      <c r="CTD15" s="23"/>
      <c r="CTE15" s="23"/>
      <c r="CTF15" s="23"/>
      <c r="CTG15" s="23"/>
      <c r="CTH15" s="23"/>
      <c r="CTI15" s="23"/>
      <c r="CTJ15" s="23"/>
      <c r="CTK15" s="23"/>
      <c r="CTL15" s="23"/>
      <c r="CTM15" s="23"/>
      <c r="CTN15" s="23"/>
      <c r="CTO15" s="23"/>
      <c r="CTP15" s="23"/>
      <c r="CTQ15" s="23"/>
      <c r="CTR15" s="23"/>
      <c r="CTS15" s="23"/>
      <c r="CTT15" s="23"/>
      <c r="CTU15" s="23"/>
      <c r="CTV15" s="23"/>
      <c r="CTW15" s="23"/>
      <c r="CTX15" s="23"/>
      <c r="CTY15" s="23"/>
      <c r="CTZ15" s="23"/>
      <c r="CUA15" s="23"/>
      <c r="CUB15" s="23"/>
      <c r="CUC15" s="23"/>
      <c r="CUD15" s="23"/>
      <c r="CUE15" s="23"/>
      <c r="CUF15" s="23"/>
      <c r="CUG15" s="23"/>
      <c r="CUH15" s="23"/>
      <c r="CUI15" s="23"/>
      <c r="CUJ15" s="23"/>
      <c r="CUK15" s="23"/>
      <c r="CUL15" s="23"/>
      <c r="CUM15" s="23"/>
      <c r="CUN15" s="23"/>
      <c r="CUO15" s="23"/>
      <c r="CUP15" s="23"/>
      <c r="CUQ15" s="23"/>
      <c r="CUR15" s="23"/>
      <c r="CUS15" s="23"/>
      <c r="CUT15" s="23"/>
      <c r="CUU15" s="23"/>
      <c r="CUV15" s="23"/>
      <c r="CUW15" s="23"/>
      <c r="CUX15" s="23"/>
      <c r="CUY15" s="23"/>
      <c r="CUZ15" s="23"/>
      <c r="CVA15" s="23"/>
      <c r="CVB15" s="23"/>
      <c r="CVC15" s="23"/>
      <c r="CVD15" s="23"/>
      <c r="CVE15" s="23"/>
      <c r="CVF15" s="23"/>
      <c r="CVG15" s="23"/>
      <c r="CVH15" s="23"/>
      <c r="CVI15" s="23"/>
      <c r="CVJ15" s="23"/>
      <c r="CVK15" s="23"/>
      <c r="CVL15" s="23"/>
      <c r="CVM15" s="23"/>
      <c r="CVN15" s="23"/>
      <c r="CVO15" s="23"/>
      <c r="CVP15" s="23"/>
      <c r="CVQ15" s="23"/>
      <c r="CVR15" s="23"/>
      <c r="CVS15" s="23"/>
      <c r="CVT15" s="23"/>
      <c r="CVU15" s="23"/>
      <c r="CVV15" s="23"/>
      <c r="CVW15" s="23"/>
      <c r="CVX15" s="23"/>
      <c r="CVY15" s="23"/>
      <c r="CVZ15" s="23"/>
      <c r="CWA15" s="23"/>
      <c r="CWB15" s="23"/>
      <c r="CWC15" s="23"/>
      <c r="CWD15" s="23"/>
      <c r="CWE15" s="23"/>
      <c r="CWF15" s="23"/>
      <c r="CWG15" s="23"/>
      <c r="CWH15" s="23"/>
      <c r="CWI15" s="23"/>
      <c r="CWJ15" s="23"/>
      <c r="CWK15" s="23"/>
      <c r="CWL15" s="23"/>
      <c r="CWM15" s="23"/>
      <c r="CWN15" s="23"/>
      <c r="CWO15" s="23"/>
      <c r="CWP15" s="23"/>
      <c r="CWQ15" s="23"/>
      <c r="CWR15" s="23"/>
      <c r="CWS15" s="23"/>
      <c r="CWT15" s="23"/>
      <c r="CWU15" s="23"/>
      <c r="CWV15" s="23"/>
      <c r="CWW15" s="23"/>
      <c r="CWX15" s="23"/>
      <c r="CWY15" s="23"/>
      <c r="CWZ15" s="23"/>
      <c r="CXA15" s="23"/>
      <c r="CXB15" s="23"/>
      <c r="CXC15" s="23"/>
      <c r="CXD15" s="23"/>
      <c r="CXE15" s="23"/>
      <c r="CXF15" s="23"/>
      <c r="CXG15" s="23"/>
      <c r="CXH15" s="23"/>
      <c r="CXI15" s="23"/>
      <c r="CXJ15" s="23"/>
      <c r="CXK15" s="23"/>
      <c r="CXL15" s="23"/>
      <c r="CXM15" s="23"/>
      <c r="CXN15" s="23"/>
      <c r="CXO15" s="23"/>
      <c r="CXP15" s="23"/>
      <c r="CXQ15" s="23"/>
      <c r="CXR15" s="23"/>
      <c r="CXS15" s="23"/>
      <c r="CXT15" s="23"/>
      <c r="CXU15" s="23"/>
      <c r="CXV15" s="23"/>
      <c r="CXW15" s="23"/>
      <c r="CXX15" s="23"/>
      <c r="CXY15" s="23"/>
      <c r="CXZ15" s="23"/>
      <c r="CYA15" s="23"/>
      <c r="CYB15" s="23"/>
      <c r="CYC15" s="23"/>
      <c r="CYD15" s="23"/>
      <c r="CYE15" s="23"/>
      <c r="CYF15" s="23"/>
      <c r="CYG15" s="23"/>
      <c r="CYH15" s="23"/>
      <c r="CYI15" s="23"/>
      <c r="CYJ15" s="23"/>
      <c r="CYK15" s="23"/>
      <c r="CYL15" s="23"/>
      <c r="CYM15" s="23"/>
      <c r="CYN15" s="23"/>
      <c r="CYO15" s="23"/>
      <c r="CYP15" s="23"/>
      <c r="CYQ15" s="23"/>
      <c r="CYR15" s="23"/>
      <c r="CYS15" s="23"/>
      <c r="CYT15" s="23"/>
      <c r="CYU15" s="23"/>
      <c r="CYV15" s="23"/>
      <c r="CYW15" s="23"/>
      <c r="CYX15" s="23"/>
      <c r="CYY15" s="23"/>
      <c r="CYZ15" s="23"/>
      <c r="CZA15" s="23"/>
      <c r="CZB15" s="23"/>
      <c r="CZC15" s="23"/>
      <c r="CZD15" s="23"/>
      <c r="CZE15" s="23"/>
      <c r="CZF15" s="23"/>
      <c r="CZG15" s="23"/>
      <c r="CZH15" s="23"/>
      <c r="CZI15" s="23"/>
      <c r="CZJ15" s="23"/>
      <c r="CZK15" s="23"/>
      <c r="CZL15" s="23"/>
      <c r="CZM15" s="23"/>
      <c r="CZN15" s="23"/>
      <c r="CZO15" s="23"/>
      <c r="CZP15" s="23"/>
      <c r="CZQ15" s="23"/>
      <c r="CZR15" s="23"/>
      <c r="CZS15" s="23"/>
      <c r="CZT15" s="23"/>
      <c r="CZU15" s="23"/>
      <c r="CZV15" s="23"/>
      <c r="CZW15" s="23"/>
      <c r="CZX15" s="23"/>
      <c r="CZY15" s="23"/>
      <c r="CZZ15" s="23"/>
      <c r="DAA15" s="23"/>
      <c r="DAB15" s="23"/>
      <c r="DAC15" s="23"/>
      <c r="DAD15" s="23"/>
      <c r="DAE15" s="23"/>
      <c r="DAF15" s="23"/>
      <c r="DAG15" s="23"/>
      <c r="DAH15" s="23"/>
      <c r="DAI15" s="23"/>
      <c r="DAJ15" s="23"/>
      <c r="DAK15" s="23"/>
      <c r="DAL15" s="23"/>
      <c r="DAM15" s="23"/>
      <c r="DAN15" s="23"/>
      <c r="DAO15" s="23"/>
      <c r="DAP15" s="23"/>
      <c r="DAQ15" s="23"/>
      <c r="DAR15" s="23"/>
      <c r="DAS15" s="23"/>
      <c r="DAT15" s="23"/>
      <c r="DAU15" s="23"/>
      <c r="DAV15" s="23"/>
      <c r="DAW15" s="23"/>
      <c r="DAX15" s="23"/>
      <c r="DAY15" s="23"/>
      <c r="DAZ15" s="23"/>
      <c r="DBA15" s="23"/>
      <c r="DBB15" s="23"/>
      <c r="DBC15" s="23"/>
      <c r="DBD15" s="23"/>
      <c r="DBE15" s="23"/>
      <c r="DBF15" s="23"/>
      <c r="DBG15" s="23"/>
      <c r="DBH15" s="23"/>
      <c r="DBI15" s="23"/>
      <c r="DBJ15" s="23"/>
      <c r="DBK15" s="23"/>
      <c r="DBL15" s="23"/>
      <c r="DBM15" s="23"/>
      <c r="DBN15" s="23"/>
      <c r="DBO15" s="23"/>
      <c r="DBP15" s="23"/>
      <c r="DBQ15" s="23"/>
      <c r="DBR15" s="23"/>
      <c r="DBS15" s="23"/>
      <c r="DBT15" s="23"/>
      <c r="DBU15" s="23"/>
      <c r="DBV15" s="23"/>
      <c r="DBW15" s="23"/>
      <c r="DBX15" s="23"/>
      <c r="DBY15" s="23"/>
      <c r="DBZ15" s="23"/>
      <c r="DCA15" s="23"/>
      <c r="DCB15" s="23"/>
      <c r="DCC15" s="23"/>
      <c r="DCD15" s="23"/>
      <c r="DCE15" s="23"/>
      <c r="DCF15" s="23"/>
      <c r="DCG15" s="23"/>
      <c r="DCH15" s="23"/>
      <c r="DCI15" s="23"/>
      <c r="DCJ15" s="23"/>
      <c r="DCK15" s="23"/>
      <c r="DCL15" s="23"/>
      <c r="DCM15" s="23"/>
      <c r="DCN15" s="23"/>
      <c r="DCO15" s="23"/>
      <c r="DCP15" s="23"/>
      <c r="DCQ15" s="23"/>
      <c r="DCR15" s="23"/>
      <c r="DCS15" s="23"/>
      <c r="DCT15" s="23"/>
      <c r="DCU15" s="23"/>
      <c r="DCV15" s="23"/>
      <c r="DCW15" s="23"/>
      <c r="DCX15" s="23"/>
      <c r="DCY15" s="23"/>
      <c r="DCZ15" s="23"/>
      <c r="DDA15" s="23"/>
      <c r="DDB15" s="23"/>
      <c r="DDC15" s="23"/>
      <c r="DDD15" s="23"/>
      <c r="DDE15" s="23"/>
      <c r="DDF15" s="23"/>
      <c r="DDG15" s="23"/>
      <c r="DDH15" s="23"/>
      <c r="DDI15" s="23"/>
      <c r="DDJ15" s="23"/>
      <c r="DDK15" s="23"/>
      <c r="DDL15" s="23"/>
      <c r="DDM15" s="23"/>
      <c r="DDN15" s="23"/>
      <c r="DDO15" s="23"/>
      <c r="DDP15" s="23"/>
      <c r="DDQ15" s="23"/>
      <c r="DDR15" s="23"/>
      <c r="DDS15" s="23"/>
      <c r="DDT15" s="23"/>
      <c r="DDU15" s="23"/>
      <c r="DDV15" s="23"/>
      <c r="DDW15" s="23"/>
      <c r="DDX15" s="23"/>
      <c r="DDY15" s="23"/>
      <c r="DDZ15" s="23"/>
      <c r="DEA15" s="23"/>
      <c r="DEB15" s="23"/>
      <c r="DEC15" s="23"/>
      <c r="DED15" s="23"/>
      <c r="DEE15" s="23"/>
      <c r="DEF15" s="23"/>
      <c r="DEG15" s="23"/>
      <c r="DEH15" s="23"/>
      <c r="DEI15" s="23"/>
      <c r="DEJ15" s="23"/>
      <c r="DEK15" s="23"/>
      <c r="DEL15" s="23"/>
      <c r="DEM15" s="23"/>
      <c r="DEN15" s="23"/>
      <c r="DEO15" s="23"/>
      <c r="DEP15" s="23"/>
      <c r="DEQ15" s="23"/>
      <c r="DER15" s="23"/>
      <c r="DES15" s="23"/>
      <c r="DET15" s="23"/>
      <c r="DEU15" s="23"/>
      <c r="DEV15" s="23"/>
      <c r="DEW15" s="23"/>
      <c r="DEX15" s="23"/>
      <c r="DEY15" s="23"/>
      <c r="DEZ15" s="23"/>
      <c r="DFA15" s="23"/>
      <c r="DFB15" s="23"/>
      <c r="DFC15" s="23"/>
      <c r="DFD15" s="23"/>
      <c r="DFE15" s="23"/>
      <c r="DFF15" s="23"/>
      <c r="DFG15" s="23"/>
      <c r="DFH15" s="23"/>
      <c r="DFI15" s="23"/>
      <c r="DFJ15" s="23"/>
      <c r="DFK15" s="23"/>
      <c r="DFL15" s="23"/>
      <c r="DFM15" s="23"/>
      <c r="DFN15" s="23"/>
      <c r="DFO15" s="23"/>
      <c r="DFP15" s="23"/>
      <c r="DFQ15" s="23"/>
      <c r="DFR15" s="23"/>
      <c r="DFS15" s="23"/>
      <c r="DFT15" s="23"/>
      <c r="DFU15" s="23"/>
      <c r="DFV15" s="23"/>
      <c r="DFW15" s="23"/>
      <c r="DFX15" s="23"/>
      <c r="DFY15" s="23"/>
      <c r="DFZ15" s="23"/>
      <c r="DGA15" s="23"/>
      <c r="DGB15" s="23"/>
      <c r="DGC15" s="23"/>
      <c r="DGD15" s="23"/>
      <c r="DGE15" s="23"/>
      <c r="DGF15" s="23"/>
      <c r="DGG15" s="23"/>
      <c r="DGH15" s="23"/>
      <c r="DGI15" s="23"/>
      <c r="DGJ15" s="23"/>
      <c r="DGK15" s="23"/>
      <c r="DGL15" s="23"/>
      <c r="DGM15" s="23"/>
      <c r="DGN15" s="23"/>
      <c r="DGO15" s="23"/>
      <c r="DGP15" s="23"/>
      <c r="DGQ15" s="23"/>
      <c r="DGR15" s="23"/>
      <c r="DGS15" s="23"/>
      <c r="DGT15" s="23"/>
      <c r="DGU15" s="23"/>
      <c r="DGV15" s="23"/>
      <c r="DGW15" s="23"/>
      <c r="DGX15" s="23"/>
      <c r="DGY15" s="23"/>
      <c r="DGZ15" s="23"/>
      <c r="DHA15" s="23"/>
      <c r="DHB15" s="23"/>
      <c r="DHC15" s="23"/>
      <c r="DHD15" s="23"/>
      <c r="DHE15" s="23"/>
      <c r="DHF15" s="23"/>
      <c r="DHG15" s="23"/>
      <c r="DHH15" s="23"/>
      <c r="DHI15" s="23"/>
      <c r="DHJ15" s="23"/>
      <c r="DHK15" s="23"/>
      <c r="DHL15" s="23"/>
      <c r="DHM15" s="23"/>
      <c r="DHN15" s="23"/>
      <c r="DHO15" s="23"/>
      <c r="DHP15" s="23"/>
      <c r="DHQ15" s="23"/>
      <c r="DHR15" s="23"/>
      <c r="DHS15" s="23"/>
      <c r="DHT15" s="23"/>
      <c r="DHU15" s="23"/>
      <c r="DHV15" s="23"/>
      <c r="DHW15" s="23"/>
      <c r="DHX15" s="23"/>
      <c r="DHY15" s="23"/>
      <c r="DHZ15" s="23"/>
      <c r="DIA15" s="23"/>
      <c r="DIB15" s="23"/>
      <c r="DIC15" s="23"/>
      <c r="DID15" s="23"/>
      <c r="DIE15" s="23"/>
      <c r="DIF15" s="23"/>
      <c r="DIG15" s="23"/>
      <c r="DIH15" s="23"/>
      <c r="DII15" s="23"/>
      <c r="DIJ15" s="23"/>
      <c r="DIK15" s="23"/>
      <c r="DIL15" s="23"/>
      <c r="DIM15" s="23"/>
      <c r="DIN15" s="23"/>
      <c r="DIO15" s="23"/>
      <c r="DIP15" s="23"/>
      <c r="DIQ15" s="23"/>
      <c r="DIR15" s="23"/>
      <c r="DIS15" s="23"/>
      <c r="DIT15" s="23"/>
      <c r="DIU15" s="23"/>
      <c r="DIV15" s="23"/>
      <c r="DIW15" s="23"/>
      <c r="DIX15" s="23"/>
      <c r="DIY15" s="23"/>
      <c r="DIZ15" s="23"/>
      <c r="DJA15" s="23"/>
      <c r="DJB15" s="23"/>
      <c r="DJC15" s="23"/>
      <c r="DJD15" s="23"/>
      <c r="DJE15" s="23"/>
      <c r="DJF15" s="23"/>
      <c r="DJG15" s="23"/>
      <c r="DJH15" s="23"/>
      <c r="DJI15" s="23"/>
      <c r="DJJ15" s="23"/>
      <c r="DJK15" s="23"/>
      <c r="DJL15" s="23"/>
      <c r="DJM15" s="23"/>
      <c r="DJN15" s="23"/>
      <c r="DJO15" s="23"/>
      <c r="DJP15" s="23"/>
      <c r="DJQ15" s="23"/>
      <c r="DJR15" s="23"/>
      <c r="DJS15" s="23"/>
      <c r="DJT15" s="23"/>
      <c r="DJU15" s="23"/>
      <c r="DJV15" s="23"/>
      <c r="DJW15" s="23"/>
      <c r="DJX15" s="23"/>
      <c r="DJY15" s="23"/>
      <c r="DJZ15" s="23"/>
      <c r="DKA15" s="23"/>
      <c r="DKB15" s="23"/>
      <c r="DKC15" s="23"/>
      <c r="DKD15" s="23"/>
      <c r="DKE15" s="23"/>
      <c r="DKF15" s="23"/>
      <c r="DKG15" s="23"/>
      <c r="DKH15" s="23"/>
      <c r="DKI15" s="23"/>
      <c r="DKJ15" s="23"/>
      <c r="DKK15" s="23"/>
      <c r="DKL15" s="23"/>
      <c r="DKM15" s="23"/>
      <c r="DKN15" s="23"/>
      <c r="DKO15" s="23"/>
      <c r="DKP15" s="23"/>
      <c r="DKQ15" s="23"/>
      <c r="DKR15" s="23"/>
      <c r="DKS15" s="23"/>
      <c r="DKT15" s="23"/>
      <c r="DKU15" s="23"/>
      <c r="DKV15" s="23"/>
      <c r="DKW15" s="23"/>
      <c r="DKX15" s="23"/>
      <c r="DKY15" s="23"/>
      <c r="DKZ15" s="23"/>
      <c r="DLA15" s="23"/>
      <c r="DLB15" s="23"/>
      <c r="DLC15" s="23"/>
      <c r="DLD15" s="23"/>
      <c r="DLE15" s="23"/>
      <c r="DLF15" s="23"/>
      <c r="DLG15" s="23"/>
      <c r="DLH15" s="23"/>
      <c r="DLI15" s="23"/>
      <c r="DLJ15" s="23"/>
      <c r="DLK15" s="23"/>
      <c r="DLL15" s="23"/>
      <c r="DLM15" s="23"/>
      <c r="DLN15" s="23"/>
      <c r="DLO15" s="23"/>
      <c r="DLP15" s="23"/>
      <c r="DLQ15" s="23"/>
      <c r="DLR15" s="23"/>
      <c r="DLS15" s="23"/>
      <c r="DLT15" s="23"/>
      <c r="DLU15" s="23"/>
      <c r="DLV15" s="23"/>
      <c r="DLW15" s="23"/>
      <c r="DLX15" s="23"/>
      <c r="DLY15" s="23"/>
      <c r="DLZ15" s="23"/>
      <c r="DMA15" s="23"/>
      <c r="DMB15" s="23"/>
      <c r="DMC15" s="23"/>
      <c r="DMD15" s="23"/>
      <c r="DME15" s="23"/>
      <c r="DMF15" s="23"/>
      <c r="DMG15" s="23"/>
      <c r="DMH15" s="23"/>
      <c r="DMI15" s="23"/>
      <c r="DMJ15" s="23"/>
      <c r="DMK15" s="23"/>
      <c r="DML15" s="23"/>
      <c r="DMM15" s="23"/>
      <c r="DMN15" s="23"/>
      <c r="DMO15" s="23"/>
      <c r="DMP15" s="23"/>
      <c r="DMQ15" s="23"/>
      <c r="DMR15" s="23"/>
      <c r="DMS15" s="23"/>
      <c r="DMT15" s="23"/>
      <c r="DMU15" s="23"/>
      <c r="DMV15" s="23"/>
      <c r="DMW15" s="23"/>
      <c r="DMX15" s="23"/>
      <c r="DMY15" s="23"/>
      <c r="DMZ15" s="23"/>
      <c r="DNA15" s="23"/>
      <c r="DNB15" s="23"/>
      <c r="DNC15" s="23"/>
      <c r="DND15" s="23"/>
      <c r="DNE15" s="23"/>
      <c r="DNF15" s="23"/>
      <c r="DNG15" s="23"/>
      <c r="DNH15" s="23"/>
      <c r="DNI15" s="23"/>
      <c r="DNJ15" s="23"/>
      <c r="DNK15" s="23"/>
      <c r="DNL15" s="23"/>
      <c r="DNM15" s="23"/>
      <c r="DNN15" s="23"/>
      <c r="DNO15" s="23"/>
      <c r="DNP15" s="23"/>
      <c r="DNQ15" s="23"/>
      <c r="DNR15" s="23"/>
      <c r="DNS15" s="23"/>
      <c r="DNT15" s="23"/>
      <c r="DNU15" s="23"/>
      <c r="DNV15" s="23"/>
      <c r="DNW15" s="23"/>
      <c r="DNX15" s="23"/>
      <c r="DNY15" s="23"/>
      <c r="DNZ15" s="23"/>
      <c r="DOA15" s="23"/>
      <c r="DOB15" s="23"/>
      <c r="DOC15" s="23"/>
      <c r="DOD15" s="23"/>
      <c r="DOE15" s="23"/>
      <c r="DOF15" s="23"/>
      <c r="DOG15" s="23"/>
      <c r="DOH15" s="23"/>
      <c r="DOI15" s="23"/>
      <c r="DOJ15" s="23"/>
      <c r="DOK15" s="23"/>
      <c r="DOL15" s="23"/>
      <c r="DOM15" s="23"/>
      <c r="DON15" s="23"/>
      <c r="DOO15" s="23"/>
      <c r="DOP15" s="23"/>
      <c r="DOQ15" s="23"/>
      <c r="DOR15" s="23"/>
      <c r="DOS15" s="23"/>
      <c r="DOT15" s="23"/>
      <c r="DOU15" s="23"/>
      <c r="DOV15" s="23"/>
      <c r="DOW15" s="23"/>
      <c r="DOX15" s="23"/>
      <c r="DOY15" s="23"/>
      <c r="DOZ15" s="23"/>
      <c r="DPA15" s="23"/>
      <c r="DPB15" s="23"/>
      <c r="DPC15" s="23"/>
      <c r="DPD15" s="23"/>
      <c r="DPE15" s="23"/>
      <c r="DPF15" s="23"/>
      <c r="DPG15" s="23"/>
      <c r="DPH15" s="23"/>
      <c r="DPI15" s="23"/>
      <c r="DPJ15" s="23"/>
      <c r="DPK15" s="23"/>
      <c r="DPL15" s="23"/>
      <c r="DPM15" s="23"/>
      <c r="DPN15" s="23"/>
      <c r="DPO15" s="23"/>
      <c r="DPP15" s="23"/>
      <c r="DPQ15" s="23"/>
      <c r="DPR15" s="23"/>
      <c r="DPS15" s="23"/>
      <c r="DPT15" s="23"/>
      <c r="DPU15" s="23"/>
      <c r="DPV15" s="23"/>
      <c r="DPW15" s="23"/>
      <c r="DPX15" s="23"/>
      <c r="DPY15" s="23"/>
      <c r="DPZ15" s="23"/>
      <c r="DQA15" s="23"/>
      <c r="DQB15" s="23"/>
      <c r="DQC15" s="23"/>
      <c r="DQD15" s="23"/>
      <c r="DQE15" s="23"/>
      <c r="DQF15" s="23"/>
      <c r="DQG15" s="23"/>
      <c r="DQH15" s="23"/>
      <c r="DQI15" s="23"/>
      <c r="DQJ15" s="23"/>
      <c r="DQK15" s="23"/>
      <c r="DQL15" s="23"/>
      <c r="DQM15" s="23"/>
      <c r="DQN15" s="23"/>
      <c r="DQO15" s="23"/>
      <c r="DQP15" s="23"/>
      <c r="DQQ15" s="23"/>
      <c r="DQR15" s="23"/>
      <c r="DQS15" s="23"/>
      <c r="DQT15" s="23"/>
      <c r="DQU15" s="23"/>
      <c r="DQV15" s="23"/>
      <c r="DQW15" s="23"/>
      <c r="DQX15" s="23"/>
      <c r="DQY15" s="23"/>
      <c r="DQZ15" s="23"/>
      <c r="DRA15" s="23"/>
      <c r="DRB15" s="23"/>
      <c r="DRC15" s="23"/>
      <c r="DRD15" s="23"/>
      <c r="DRE15" s="23"/>
      <c r="DRF15" s="23"/>
      <c r="DRG15" s="23"/>
      <c r="DRH15" s="23"/>
      <c r="DRI15" s="23"/>
      <c r="DRJ15" s="23"/>
      <c r="DRK15" s="23"/>
      <c r="DRL15" s="23"/>
      <c r="DRM15" s="23"/>
      <c r="DRN15" s="23"/>
      <c r="DRO15" s="23"/>
      <c r="DRP15" s="23"/>
      <c r="DRQ15" s="23"/>
      <c r="DRR15" s="23"/>
      <c r="DRS15" s="23"/>
      <c r="DRT15" s="23"/>
      <c r="DRU15" s="23"/>
      <c r="DRV15" s="23"/>
      <c r="DRW15" s="23"/>
      <c r="DRX15" s="23"/>
      <c r="DRY15" s="23"/>
      <c r="DRZ15" s="23"/>
      <c r="DSA15" s="23"/>
      <c r="DSB15" s="23"/>
      <c r="DSC15" s="23"/>
      <c r="DSD15" s="23"/>
      <c r="DSE15" s="23"/>
      <c r="DSF15" s="23"/>
      <c r="DSG15" s="23"/>
      <c r="DSH15" s="23"/>
      <c r="DSI15" s="23"/>
      <c r="DSJ15" s="23"/>
      <c r="DSK15" s="23"/>
      <c r="DSL15" s="23"/>
      <c r="DSM15" s="23"/>
      <c r="DSN15" s="23"/>
      <c r="DSO15" s="23"/>
      <c r="DSP15" s="23"/>
      <c r="DSQ15" s="23"/>
      <c r="DSR15" s="23"/>
      <c r="DSS15" s="23"/>
      <c r="DST15" s="23"/>
      <c r="DSU15" s="23"/>
      <c r="DSV15" s="23"/>
      <c r="DSW15" s="23"/>
      <c r="DSX15" s="23"/>
      <c r="DSY15" s="23"/>
      <c r="DSZ15" s="23"/>
      <c r="DTA15" s="23"/>
      <c r="DTB15" s="23"/>
      <c r="DTC15" s="23"/>
      <c r="DTD15" s="23"/>
      <c r="DTE15" s="23"/>
      <c r="DTF15" s="23"/>
      <c r="DTG15" s="23"/>
      <c r="DTH15" s="23"/>
      <c r="DTI15" s="23"/>
      <c r="DTJ15" s="23"/>
      <c r="DTK15" s="23"/>
      <c r="DTL15" s="23"/>
      <c r="DTM15" s="23"/>
      <c r="DTN15" s="23"/>
      <c r="DTO15" s="23"/>
      <c r="DTP15" s="23"/>
      <c r="DTQ15" s="23"/>
      <c r="DTR15" s="23"/>
      <c r="DTS15" s="23"/>
      <c r="DTT15" s="23"/>
      <c r="DTU15" s="23"/>
      <c r="DTV15" s="23"/>
      <c r="DTW15" s="23"/>
      <c r="DTX15" s="23"/>
      <c r="DTY15" s="23"/>
      <c r="DTZ15" s="23"/>
      <c r="DUA15" s="23"/>
      <c r="DUB15" s="23"/>
      <c r="DUC15" s="23"/>
      <c r="DUD15" s="23"/>
      <c r="DUE15" s="23"/>
      <c r="DUF15" s="23"/>
      <c r="DUG15" s="23"/>
      <c r="DUH15" s="23"/>
      <c r="DUI15" s="23"/>
      <c r="DUJ15" s="23"/>
      <c r="DUK15" s="23"/>
      <c r="DUL15" s="23"/>
      <c r="DUM15" s="23"/>
      <c r="DUN15" s="23"/>
      <c r="DUO15" s="23"/>
      <c r="DUP15" s="23"/>
      <c r="DUQ15" s="23"/>
      <c r="DUR15" s="23"/>
      <c r="DUS15" s="23"/>
      <c r="DUT15" s="23"/>
      <c r="DUU15" s="23"/>
      <c r="DUV15" s="23"/>
      <c r="DUW15" s="23"/>
      <c r="DUX15" s="23"/>
      <c r="DUY15" s="23"/>
      <c r="DUZ15" s="23"/>
      <c r="DVA15" s="23"/>
      <c r="DVB15" s="23"/>
      <c r="DVC15" s="23"/>
      <c r="DVD15" s="23"/>
      <c r="DVE15" s="23"/>
      <c r="DVF15" s="23"/>
      <c r="DVG15" s="23"/>
      <c r="DVH15" s="23"/>
      <c r="DVI15" s="23"/>
      <c r="DVJ15" s="23"/>
      <c r="DVK15" s="23"/>
      <c r="DVL15" s="23"/>
      <c r="DVM15" s="23"/>
      <c r="DVN15" s="23"/>
      <c r="DVO15" s="23"/>
      <c r="DVP15" s="23"/>
      <c r="DVQ15" s="23"/>
      <c r="DVR15" s="23"/>
      <c r="DVS15" s="23"/>
      <c r="DVT15" s="23"/>
      <c r="DVU15" s="23"/>
      <c r="DVV15" s="23"/>
      <c r="DVW15" s="23"/>
      <c r="DVX15" s="23"/>
      <c r="DVY15" s="23"/>
      <c r="DVZ15" s="23"/>
      <c r="DWA15" s="23"/>
      <c r="DWB15" s="23"/>
      <c r="DWC15" s="23"/>
      <c r="DWD15" s="23"/>
      <c r="DWE15" s="23"/>
      <c r="DWF15" s="23"/>
      <c r="DWG15" s="23"/>
      <c r="DWH15" s="23"/>
      <c r="DWI15" s="23"/>
      <c r="DWJ15" s="23"/>
      <c r="DWK15" s="23"/>
      <c r="DWL15" s="23"/>
      <c r="DWM15" s="23"/>
      <c r="DWN15" s="23"/>
      <c r="DWO15" s="23"/>
      <c r="DWP15" s="23"/>
      <c r="DWQ15" s="23"/>
      <c r="DWR15" s="23"/>
      <c r="DWS15" s="23"/>
      <c r="DWT15" s="23"/>
      <c r="DWU15" s="23"/>
      <c r="DWV15" s="23"/>
      <c r="DWW15" s="23"/>
      <c r="DWX15" s="23"/>
      <c r="DWY15" s="23"/>
      <c r="DWZ15" s="23"/>
      <c r="DXA15" s="23"/>
      <c r="DXB15" s="23"/>
      <c r="DXC15" s="23"/>
      <c r="DXD15" s="23"/>
      <c r="DXE15" s="23"/>
      <c r="DXF15" s="23"/>
      <c r="DXG15" s="23"/>
      <c r="DXH15" s="23"/>
      <c r="DXI15" s="23"/>
      <c r="DXJ15" s="23"/>
      <c r="DXK15" s="23"/>
      <c r="DXL15" s="23"/>
      <c r="DXM15" s="23"/>
      <c r="DXN15" s="23"/>
      <c r="DXO15" s="23"/>
      <c r="DXP15" s="23"/>
      <c r="DXQ15" s="23"/>
      <c r="DXR15" s="23"/>
      <c r="DXS15" s="23"/>
      <c r="DXT15" s="23"/>
      <c r="DXU15" s="23"/>
      <c r="DXV15" s="23"/>
      <c r="DXW15" s="23"/>
      <c r="DXX15" s="23"/>
      <c r="DXY15" s="23"/>
      <c r="DXZ15" s="23"/>
      <c r="DYA15" s="23"/>
      <c r="DYB15" s="23"/>
      <c r="DYC15" s="23"/>
      <c r="DYD15" s="23"/>
      <c r="DYE15" s="23"/>
      <c r="DYF15" s="23"/>
      <c r="DYG15" s="23"/>
      <c r="DYH15" s="23"/>
      <c r="DYI15" s="23"/>
      <c r="DYJ15" s="23"/>
      <c r="DYK15" s="23"/>
      <c r="DYL15" s="23"/>
      <c r="DYM15" s="23"/>
      <c r="DYN15" s="23"/>
      <c r="DYO15" s="23"/>
      <c r="DYP15" s="23"/>
      <c r="DYQ15" s="23"/>
      <c r="DYR15" s="23"/>
      <c r="DYS15" s="23"/>
      <c r="DYT15" s="23"/>
      <c r="DYU15" s="23"/>
      <c r="DYV15" s="23"/>
      <c r="DYW15" s="23"/>
      <c r="DYX15" s="23"/>
      <c r="DYY15" s="23"/>
      <c r="DYZ15" s="23"/>
      <c r="DZA15" s="23"/>
      <c r="DZB15" s="23"/>
      <c r="DZC15" s="23"/>
      <c r="DZD15" s="23"/>
      <c r="DZE15" s="23"/>
      <c r="DZF15" s="23"/>
      <c r="DZG15" s="23"/>
      <c r="DZH15" s="23"/>
      <c r="DZI15" s="23"/>
      <c r="DZJ15" s="23"/>
      <c r="DZK15" s="23"/>
      <c r="DZL15" s="23"/>
      <c r="DZM15" s="23"/>
      <c r="DZN15" s="23"/>
      <c r="DZO15" s="23"/>
      <c r="DZP15" s="23"/>
      <c r="DZQ15" s="23"/>
      <c r="DZR15" s="23"/>
      <c r="DZS15" s="23"/>
      <c r="DZT15" s="23"/>
      <c r="DZU15" s="23"/>
      <c r="DZV15" s="23"/>
      <c r="DZW15" s="23"/>
      <c r="DZX15" s="23"/>
      <c r="DZY15" s="23"/>
      <c r="DZZ15" s="23"/>
      <c r="EAA15" s="23"/>
      <c r="EAB15" s="23"/>
      <c r="EAC15" s="23"/>
      <c r="EAD15" s="23"/>
      <c r="EAE15" s="23"/>
      <c r="EAF15" s="23"/>
      <c r="EAG15" s="23"/>
      <c r="EAH15" s="23"/>
      <c r="EAI15" s="23"/>
      <c r="EAJ15" s="23"/>
      <c r="EAK15" s="23"/>
      <c r="EAL15" s="23"/>
      <c r="EAM15" s="23"/>
      <c r="EAN15" s="23"/>
      <c r="EAO15" s="23"/>
      <c r="EAP15" s="23"/>
      <c r="EAQ15" s="23"/>
      <c r="EAR15" s="23"/>
      <c r="EAS15" s="23"/>
      <c r="EAT15" s="23"/>
      <c r="EAU15" s="23"/>
      <c r="EAV15" s="23"/>
      <c r="EAW15" s="23"/>
      <c r="EAX15" s="23"/>
      <c r="EAY15" s="23"/>
      <c r="EAZ15" s="23"/>
      <c r="EBA15" s="23"/>
      <c r="EBB15" s="23"/>
      <c r="EBC15" s="23"/>
      <c r="EBD15" s="23"/>
      <c r="EBE15" s="23"/>
      <c r="EBF15" s="23"/>
      <c r="EBG15" s="23"/>
      <c r="EBH15" s="23"/>
      <c r="EBI15" s="23"/>
      <c r="EBJ15" s="23"/>
      <c r="EBK15" s="23"/>
      <c r="EBL15" s="23"/>
      <c r="EBM15" s="23"/>
      <c r="EBN15" s="23"/>
      <c r="EBO15" s="23"/>
      <c r="EBP15" s="23"/>
      <c r="EBQ15" s="23"/>
      <c r="EBR15" s="23"/>
      <c r="EBS15" s="23"/>
      <c r="EBT15" s="23"/>
      <c r="EBU15" s="23"/>
      <c r="EBV15" s="23"/>
      <c r="EBW15" s="23"/>
      <c r="EBX15" s="23"/>
      <c r="EBY15" s="23"/>
      <c r="EBZ15" s="23"/>
      <c r="ECA15" s="23"/>
      <c r="ECB15" s="23"/>
      <c r="ECC15" s="23"/>
      <c r="ECD15" s="23"/>
      <c r="ECE15" s="23"/>
      <c r="ECF15" s="23"/>
      <c r="ECG15" s="23"/>
      <c r="ECH15" s="23"/>
      <c r="ECI15" s="23"/>
      <c r="ECJ15" s="23"/>
      <c r="ECK15" s="23"/>
      <c r="ECL15" s="23"/>
      <c r="ECM15" s="23"/>
      <c r="ECN15" s="23"/>
      <c r="ECO15" s="23"/>
      <c r="ECP15" s="23"/>
      <c r="ECQ15" s="23"/>
      <c r="ECR15" s="23"/>
      <c r="ECS15" s="23"/>
      <c r="ECT15" s="23"/>
      <c r="ECU15" s="23"/>
      <c r="ECV15" s="23"/>
      <c r="ECW15" s="23"/>
      <c r="ECX15" s="23"/>
      <c r="ECY15" s="23"/>
      <c r="ECZ15" s="23"/>
      <c r="EDA15" s="23"/>
      <c r="EDB15" s="23"/>
      <c r="EDC15" s="23"/>
      <c r="EDD15" s="23"/>
      <c r="EDE15" s="23"/>
      <c r="EDF15" s="23"/>
      <c r="EDG15" s="23"/>
      <c r="EDH15" s="23"/>
      <c r="EDI15" s="23"/>
      <c r="EDJ15" s="23"/>
      <c r="EDK15" s="23"/>
      <c r="EDL15" s="23"/>
      <c r="EDM15" s="23"/>
      <c r="EDN15" s="23"/>
      <c r="EDO15" s="23"/>
      <c r="EDP15" s="23"/>
      <c r="EDQ15" s="23"/>
      <c r="EDR15" s="23"/>
      <c r="EDS15" s="23"/>
      <c r="EDT15" s="23"/>
      <c r="EDU15" s="23"/>
      <c r="EDV15" s="23"/>
      <c r="EDW15" s="23"/>
      <c r="EDX15" s="23"/>
      <c r="EDY15" s="23"/>
      <c r="EDZ15" s="23"/>
      <c r="EEA15" s="23"/>
      <c r="EEB15" s="23"/>
      <c r="EEC15" s="23"/>
      <c r="EED15" s="23"/>
      <c r="EEE15" s="23"/>
      <c r="EEF15" s="23"/>
      <c r="EEG15" s="23"/>
      <c r="EEH15" s="23"/>
      <c r="EEI15" s="23"/>
      <c r="EEJ15" s="23"/>
      <c r="EEK15" s="23"/>
      <c r="EEL15" s="23"/>
      <c r="EEM15" s="23"/>
      <c r="EEN15" s="23"/>
      <c r="EEO15" s="23"/>
      <c r="EEP15" s="23"/>
      <c r="EEQ15" s="23"/>
      <c r="EER15" s="23"/>
      <c r="EES15" s="23"/>
      <c r="EET15" s="23"/>
      <c r="EEU15" s="23"/>
      <c r="EEV15" s="23"/>
      <c r="EEW15" s="23"/>
      <c r="EEX15" s="23"/>
      <c r="EEY15" s="23"/>
      <c r="EEZ15" s="23"/>
      <c r="EFA15" s="23"/>
      <c r="EFB15" s="23"/>
      <c r="EFC15" s="23"/>
      <c r="EFD15" s="23"/>
      <c r="EFE15" s="23"/>
      <c r="EFF15" s="23"/>
      <c r="EFG15" s="23"/>
      <c r="EFH15" s="23"/>
      <c r="EFI15" s="23"/>
      <c r="EFJ15" s="23"/>
      <c r="EFK15" s="23"/>
      <c r="EFL15" s="23"/>
      <c r="EFM15" s="23"/>
      <c r="EFN15" s="23"/>
      <c r="EFO15" s="23"/>
      <c r="EFP15" s="23"/>
      <c r="EFQ15" s="23"/>
      <c r="EFR15" s="23"/>
      <c r="EFS15" s="23"/>
      <c r="EFT15" s="23"/>
      <c r="EFU15" s="23"/>
      <c r="EFV15" s="23"/>
      <c r="EFW15" s="23"/>
      <c r="EFX15" s="23"/>
      <c r="EFY15" s="23"/>
      <c r="EFZ15" s="23"/>
      <c r="EGA15" s="23"/>
      <c r="EGB15" s="23"/>
      <c r="EGC15" s="23"/>
      <c r="EGD15" s="23"/>
      <c r="EGE15" s="23"/>
      <c r="EGF15" s="23"/>
      <c r="EGG15" s="23"/>
      <c r="EGH15" s="23"/>
      <c r="EGI15" s="23"/>
      <c r="EGJ15" s="23"/>
      <c r="EGK15" s="23"/>
      <c r="EGL15" s="23"/>
      <c r="EGM15" s="23"/>
      <c r="EGN15" s="23"/>
      <c r="EGO15" s="23"/>
      <c r="EGP15" s="23"/>
      <c r="EGQ15" s="23"/>
      <c r="EGR15" s="23"/>
      <c r="EGS15" s="23"/>
      <c r="EGT15" s="23"/>
      <c r="EGU15" s="23"/>
      <c r="EGV15" s="23"/>
      <c r="EGW15" s="23"/>
      <c r="EGX15" s="23"/>
      <c r="EGY15" s="23"/>
      <c r="EGZ15" s="23"/>
      <c r="EHA15" s="23"/>
      <c r="EHB15" s="23"/>
      <c r="EHC15" s="23"/>
      <c r="EHD15" s="23"/>
      <c r="EHE15" s="23"/>
      <c r="EHF15" s="23"/>
      <c r="EHG15" s="23"/>
      <c r="EHH15" s="23"/>
      <c r="EHI15" s="23"/>
      <c r="EHJ15" s="23"/>
      <c r="EHK15" s="23"/>
      <c r="EHL15" s="23"/>
      <c r="EHM15" s="23"/>
      <c r="EHN15" s="23"/>
      <c r="EHO15" s="23"/>
      <c r="EHP15" s="23"/>
      <c r="EHQ15" s="23"/>
      <c r="EHR15" s="23"/>
      <c r="EHS15" s="23"/>
      <c r="EHT15" s="23"/>
      <c r="EHU15" s="23"/>
      <c r="EHV15" s="23"/>
      <c r="EHW15" s="23"/>
      <c r="EHX15" s="23"/>
      <c r="EHY15" s="23"/>
      <c r="EHZ15" s="23"/>
      <c r="EIA15" s="23"/>
      <c r="EIB15" s="23"/>
      <c r="EIC15" s="23"/>
      <c r="EID15" s="23"/>
      <c r="EIE15" s="23"/>
      <c r="EIF15" s="23"/>
      <c r="EIG15" s="23"/>
      <c r="EIH15" s="23"/>
      <c r="EII15" s="23"/>
      <c r="EIJ15" s="23"/>
      <c r="EIK15" s="23"/>
      <c r="EIL15" s="23"/>
      <c r="EIM15" s="23"/>
      <c r="EIN15" s="23"/>
      <c r="EIO15" s="23"/>
      <c r="EIP15" s="23"/>
      <c r="EIQ15" s="23"/>
      <c r="EIR15" s="23"/>
      <c r="EIS15" s="23"/>
      <c r="EIT15" s="23"/>
      <c r="EIU15" s="23"/>
      <c r="EIV15" s="23"/>
      <c r="EIW15" s="23"/>
      <c r="EIX15" s="23"/>
      <c r="EIY15" s="23"/>
      <c r="EIZ15" s="23"/>
      <c r="EJA15" s="23"/>
      <c r="EJB15" s="23"/>
      <c r="EJC15" s="23"/>
      <c r="EJD15" s="23"/>
      <c r="EJE15" s="23"/>
      <c r="EJF15" s="23"/>
      <c r="EJG15" s="23"/>
      <c r="EJH15" s="23"/>
      <c r="EJI15" s="23"/>
      <c r="EJJ15" s="23"/>
      <c r="EJK15" s="23"/>
      <c r="EJL15" s="23"/>
      <c r="EJM15" s="23"/>
      <c r="EJN15" s="23"/>
      <c r="EJO15" s="23"/>
      <c r="EJP15" s="23"/>
      <c r="EJQ15" s="23"/>
      <c r="EJR15" s="23"/>
      <c r="EJS15" s="23"/>
      <c r="EJT15" s="23"/>
      <c r="EJU15" s="23"/>
      <c r="EJV15" s="23"/>
      <c r="EJW15" s="23"/>
      <c r="EJX15" s="23"/>
      <c r="EJY15" s="23"/>
      <c r="EJZ15" s="23"/>
      <c r="EKA15" s="23"/>
      <c r="EKB15" s="23"/>
      <c r="EKC15" s="23"/>
      <c r="EKD15" s="23"/>
      <c r="EKE15" s="23"/>
      <c r="EKF15" s="23"/>
      <c r="EKG15" s="23"/>
      <c r="EKH15" s="23"/>
      <c r="EKI15" s="23"/>
      <c r="EKJ15" s="23"/>
      <c r="EKK15" s="23"/>
      <c r="EKL15" s="23"/>
      <c r="EKM15" s="23"/>
      <c r="EKN15" s="23"/>
      <c r="EKO15" s="23"/>
      <c r="EKP15" s="23"/>
      <c r="EKQ15" s="23"/>
      <c r="EKR15" s="23"/>
      <c r="EKS15" s="23"/>
      <c r="EKT15" s="23"/>
      <c r="EKU15" s="23"/>
      <c r="EKV15" s="23"/>
      <c r="EKW15" s="23"/>
      <c r="EKX15" s="23"/>
      <c r="EKY15" s="23"/>
      <c r="EKZ15" s="23"/>
      <c r="ELA15" s="23"/>
      <c r="ELB15" s="23"/>
      <c r="ELC15" s="23"/>
      <c r="ELD15" s="23"/>
      <c r="ELE15" s="23"/>
      <c r="ELF15" s="23"/>
      <c r="ELG15" s="23"/>
      <c r="ELH15" s="23"/>
      <c r="ELI15" s="23"/>
      <c r="ELJ15" s="23"/>
      <c r="ELK15" s="23"/>
      <c r="ELL15" s="23"/>
      <c r="ELM15" s="23"/>
      <c r="ELN15" s="23"/>
      <c r="ELO15" s="23"/>
      <c r="ELP15" s="23"/>
      <c r="ELQ15" s="23"/>
      <c r="ELR15" s="23"/>
      <c r="ELS15" s="23"/>
      <c r="ELT15" s="23"/>
      <c r="ELU15" s="23"/>
      <c r="ELV15" s="23"/>
      <c r="ELW15" s="23"/>
      <c r="ELX15" s="23"/>
      <c r="ELY15" s="23"/>
      <c r="ELZ15" s="23"/>
      <c r="EMA15" s="23"/>
      <c r="EMB15" s="23"/>
      <c r="EMC15" s="23"/>
      <c r="EMD15" s="23"/>
      <c r="EME15" s="23"/>
      <c r="EMF15" s="23"/>
      <c r="EMG15" s="23"/>
      <c r="EMH15" s="23"/>
      <c r="EMI15" s="23"/>
      <c r="EMJ15" s="23"/>
      <c r="EMK15" s="23"/>
      <c r="EML15" s="23"/>
      <c r="EMM15" s="23"/>
      <c r="EMN15" s="23"/>
      <c r="EMO15" s="23"/>
      <c r="EMP15" s="23"/>
      <c r="EMQ15" s="23"/>
      <c r="EMR15" s="23"/>
      <c r="EMS15" s="23"/>
      <c r="EMT15" s="23"/>
      <c r="EMU15" s="23"/>
      <c r="EMV15" s="23"/>
      <c r="EMW15" s="23"/>
      <c r="EMX15" s="23"/>
      <c r="EMY15" s="23"/>
      <c r="EMZ15" s="23"/>
      <c r="ENA15" s="23"/>
      <c r="ENB15" s="23"/>
      <c r="ENC15" s="23"/>
      <c r="END15" s="23"/>
      <c r="ENE15" s="23"/>
      <c r="ENF15" s="23"/>
      <c r="ENG15" s="23"/>
      <c r="ENH15" s="23"/>
      <c r="ENI15" s="23"/>
      <c r="ENJ15" s="23"/>
      <c r="ENK15" s="23"/>
      <c r="ENL15" s="23"/>
      <c r="ENM15" s="23"/>
      <c r="ENN15" s="23"/>
      <c r="ENO15" s="23"/>
      <c r="ENP15" s="23"/>
      <c r="ENQ15" s="23"/>
      <c r="ENR15" s="23"/>
      <c r="ENS15" s="23"/>
      <c r="ENT15" s="23"/>
      <c r="ENU15" s="23"/>
      <c r="ENV15" s="23"/>
      <c r="ENW15" s="23"/>
      <c r="ENX15" s="23"/>
      <c r="ENY15" s="23"/>
      <c r="ENZ15" s="23"/>
      <c r="EOA15" s="23"/>
      <c r="EOB15" s="23"/>
      <c r="EOC15" s="23"/>
      <c r="EOD15" s="23"/>
      <c r="EOE15" s="23"/>
      <c r="EOF15" s="23"/>
      <c r="EOG15" s="23"/>
      <c r="EOH15" s="23"/>
      <c r="EOI15" s="23"/>
      <c r="EOJ15" s="23"/>
      <c r="EOK15" s="23"/>
      <c r="EOL15" s="23"/>
      <c r="EOM15" s="23"/>
      <c r="EON15" s="23"/>
      <c r="EOO15" s="23"/>
      <c r="EOP15" s="23"/>
      <c r="EOQ15" s="23"/>
      <c r="EOR15" s="23"/>
      <c r="EOS15" s="23"/>
      <c r="EOT15" s="23"/>
      <c r="EOU15" s="23"/>
      <c r="EOV15" s="23"/>
      <c r="EOW15" s="23"/>
      <c r="EOX15" s="23"/>
      <c r="EOY15" s="23"/>
      <c r="EOZ15" s="23"/>
      <c r="EPA15" s="23"/>
      <c r="EPB15" s="23"/>
      <c r="EPC15" s="23"/>
      <c r="EPD15" s="23"/>
      <c r="EPE15" s="23"/>
      <c r="EPF15" s="23"/>
      <c r="EPG15" s="23"/>
      <c r="EPH15" s="23"/>
      <c r="EPI15" s="23"/>
      <c r="EPJ15" s="23"/>
      <c r="EPK15" s="23"/>
      <c r="EPL15" s="23"/>
      <c r="EPM15" s="23"/>
      <c r="EPN15" s="23"/>
      <c r="EPO15" s="23"/>
      <c r="EPP15" s="23"/>
      <c r="EPQ15" s="23"/>
      <c r="EPR15" s="23"/>
      <c r="EPS15" s="23"/>
      <c r="EPT15" s="23"/>
      <c r="EPU15" s="23"/>
      <c r="EPV15" s="23"/>
      <c r="EPW15" s="23"/>
      <c r="EPX15" s="23"/>
      <c r="EPY15" s="23"/>
      <c r="EPZ15" s="23"/>
      <c r="EQA15" s="23"/>
      <c r="EQB15" s="23"/>
      <c r="EQC15" s="23"/>
      <c r="EQD15" s="23"/>
      <c r="EQE15" s="23"/>
      <c r="EQF15" s="23"/>
      <c r="EQG15" s="23"/>
      <c r="EQH15" s="23"/>
      <c r="EQI15" s="23"/>
      <c r="EQJ15" s="23"/>
      <c r="EQK15" s="23"/>
      <c r="EQL15" s="23"/>
      <c r="EQM15" s="23"/>
      <c r="EQN15" s="23"/>
      <c r="EQO15" s="23"/>
      <c r="EQP15" s="23"/>
      <c r="EQQ15" s="23"/>
      <c r="EQR15" s="23"/>
      <c r="EQS15" s="23"/>
      <c r="EQT15" s="23"/>
      <c r="EQU15" s="23"/>
      <c r="EQV15" s="23"/>
      <c r="EQW15" s="23"/>
      <c r="EQX15" s="23"/>
      <c r="EQY15" s="23"/>
      <c r="EQZ15" s="23"/>
      <c r="ERA15" s="23"/>
      <c r="ERB15" s="23"/>
      <c r="ERC15" s="23"/>
      <c r="ERD15" s="23"/>
      <c r="ERE15" s="23"/>
      <c r="ERF15" s="23"/>
      <c r="ERG15" s="23"/>
      <c r="ERH15" s="23"/>
      <c r="ERI15" s="23"/>
      <c r="ERJ15" s="23"/>
      <c r="ERK15" s="23"/>
      <c r="ERL15" s="23"/>
      <c r="ERM15" s="23"/>
      <c r="ERN15" s="23"/>
      <c r="ERO15" s="23"/>
      <c r="ERP15" s="23"/>
      <c r="ERQ15" s="23"/>
      <c r="ERR15" s="23"/>
      <c r="ERS15" s="23"/>
      <c r="ERT15" s="23"/>
      <c r="ERU15" s="23"/>
      <c r="ERV15" s="23"/>
      <c r="ERW15" s="23"/>
      <c r="ERX15" s="23"/>
      <c r="ERY15" s="23"/>
      <c r="ERZ15" s="23"/>
      <c r="ESA15" s="23"/>
      <c r="ESB15" s="23"/>
      <c r="ESC15" s="23"/>
      <c r="ESD15" s="23"/>
      <c r="ESE15" s="23"/>
      <c r="ESF15" s="23"/>
      <c r="ESG15" s="23"/>
      <c r="ESH15" s="23"/>
      <c r="ESI15" s="23"/>
      <c r="ESJ15" s="23"/>
      <c r="ESK15" s="23"/>
      <c r="ESL15" s="23"/>
      <c r="ESM15" s="23"/>
      <c r="ESN15" s="23"/>
      <c r="ESO15" s="23"/>
      <c r="ESP15" s="23"/>
      <c r="ESQ15" s="23"/>
      <c r="ESR15" s="23"/>
      <c r="ESS15" s="23"/>
      <c r="EST15" s="23"/>
      <c r="ESU15" s="23"/>
      <c r="ESV15" s="23"/>
      <c r="ESW15" s="23"/>
      <c r="ESX15" s="23"/>
      <c r="ESY15" s="23"/>
      <c r="ESZ15" s="23"/>
      <c r="ETA15" s="23"/>
      <c r="ETB15" s="23"/>
      <c r="ETC15" s="23"/>
      <c r="ETD15" s="23"/>
      <c r="ETE15" s="23"/>
      <c r="ETF15" s="23"/>
      <c r="ETG15" s="23"/>
      <c r="ETH15" s="23"/>
      <c r="ETI15" s="23"/>
      <c r="ETJ15" s="23"/>
      <c r="ETK15" s="23"/>
      <c r="ETL15" s="23"/>
      <c r="ETM15" s="23"/>
      <c r="ETN15" s="23"/>
      <c r="ETO15" s="23"/>
      <c r="ETP15" s="23"/>
      <c r="ETQ15" s="23"/>
      <c r="ETR15" s="23"/>
      <c r="ETS15" s="23"/>
      <c r="ETT15" s="23"/>
      <c r="ETU15" s="23"/>
      <c r="ETV15" s="23"/>
      <c r="ETW15" s="23"/>
      <c r="ETX15" s="23"/>
      <c r="ETY15" s="23"/>
      <c r="ETZ15" s="23"/>
      <c r="EUA15" s="23"/>
      <c r="EUB15" s="23"/>
      <c r="EUC15" s="23"/>
      <c r="EUD15" s="23"/>
      <c r="EUE15" s="23"/>
      <c r="EUF15" s="23"/>
      <c r="EUG15" s="23"/>
      <c r="EUH15" s="23"/>
      <c r="EUI15" s="23"/>
      <c r="EUJ15" s="23"/>
      <c r="EUK15" s="23"/>
      <c r="EUL15" s="23"/>
      <c r="EUM15" s="23"/>
      <c r="EUN15" s="23"/>
      <c r="EUO15" s="23"/>
      <c r="EUP15" s="23"/>
      <c r="EUQ15" s="23"/>
      <c r="EUR15" s="23"/>
      <c r="EUS15" s="23"/>
      <c r="EUT15" s="23"/>
      <c r="EUU15" s="23"/>
      <c r="EUV15" s="23"/>
      <c r="EUW15" s="23"/>
      <c r="EUX15" s="23"/>
      <c r="EUY15" s="23"/>
      <c r="EUZ15" s="23"/>
      <c r="EVA15" s="23"/>
      <c r="EVB15" s="23"/>
      <c r="EVC15" s="23"/>
      <c r="EVD15" s="23"/>
      <c r="EVE15" s="23"/>
      <c r="EVF15" s="23"/>
      <c r="EVG15" s="23"/>
      <c r="EVH15" s="23"/>
      <c r="EVI15" s="23"/>
      <c r="EVJ15" s="23"/>
      <c r="EVK15" s="23"/>
      <c r="EVL15" s="23"/>
      <c r="EVM15" s="23"/>
      <c r="EVN15" s="23"/>
      <c r="EVO15" s="23"/>
      <c r="EVP15" s="23"/>
      <c r="EVQ15" s="23"/>
      <c r="EVR15" s="23"/>
      <c r="EVS15" s="23"/>
      <c r="EVT15" s="23"/>
      <c r="EVU15" s="23"/>
      <c r="EVV15" s="23"/>
      <c r="EVW15" s="23"/>
      <c r="EVX15" s="23"/>
      <c r="EVY15" s="23"/>
      <c r="EVZ15" s="23"/>
      <c r="EWA15" s="23"/>
      <c r="EWB15" s="23"/>
      <c r="EWC15" s="23"/>
      <c r="EWD15" s="23"/>
      <c r="EWE15" s="23"/>
      <c r="EWF15" s="23"/>
      <c r="EWG15" s="23"/>
      <c r="EWH15" s="23"/>
      <c r="EWI15" s="23"/>
      <c r="EWJ15" s="23"/>
      <c r="EWK15" s="23"/>
      <c r="EWL15" s="23"/>
      <c r="EWM15" s="23"/>
      <c r="EWN15" s="23"/>
      <c r="EWO15" s="23"/>
      <c r="EWP15" s="23"/>
      <c r="EWQ15" s="23"/>
      <c r="EWR15" s="23"/>
      <c r="EWS15" s="23"/>
      <c r="EWT15" s="23"/>
      <c r="EWU15" s="23"/>
      <c r="EWV15" s="23"/>
      <c r="EWW15" s="23"/>
      <c r="EWX15" s="23"/>
      <c r="EWY15" s="23"/>
      <c r="EWZ15" s="23"/>
      <c r="EXA15" s="23"/>
      <c r="EXB15" s="23"/>
      <c r="EXC15" s="23"/>
      <c r="EXD15" s="23"/>
      <c r="EXE15" s="23"/>
      <c r="EXF15" s="23"/>
      <c r="EXG15" s="23"/>
      <c r="EXH15" s="23"/>
      <c r="EXI15" s="23"/>
      <c r="EXJ15" s="23"/>
      <c r="EXK15" s="23"/>
      <c r="EXL15" s="23"/>
      <c r="EXM15" s="23"/>
      <c r="EXN15" s="23"/>
      <c r="EXO15" s="23"/>
      <c r="EXP15" s="23"/>
      <c r="EXQ15" s="23"/>
      <c r="EXR15" s="23"/>
      <c r="EXS15" s="23"/>
      <c r="EXT15" s="23"/>
      <c r="EXU15" s="23"/>
      <c r="EXV15" s="23"/>
      <c r="EXW15" s="23"/>
      <c r="EXX15" s="23"/>
      <c r="EXY15" s="23"/>
      <c r="EXZ15" s="23"/>
      <c r="EYA15" s="23"/>
      <c r="EYB15" s="23"/>
      <c r="EYC15" s="23"/>
      <c r="EYD15" s="23"/>
      <c r="EYE15" s="23"/>
      <c r="EYF15" s="23"/>
      <c r="EYG15" s="23"/>
      <c r="EYH15" s="23"/>
      <c r="EYI15" s="23"/>
      <c r="EYJ15" s="23"/>
      <c r="EYK15" s="23"/>
      <c r="EYL15" s="23"/>
      <c r="EYM15" s="23"/>
      <c r="EYN15" s="23"/>
      <c r="EYO15" s="23"/>
      <c r="EYP15" s="23"/>
      <c r="EYQ15" s="23"/>
      <c r="EYR15" s="23"/>
      <c r="EYS15" s="23"/>
      <c r="EYT15" s="23"/>
      <c r="EYU15" s="23"/>
      <c r="EYV15" s="23"/>
      <c r="EYW15" s="23"/>
      <c r="EYX15" s="23"/>
      <c r="EYY15" s="23"/>
      <c r="EYZ15" s="23"/>
      <c r="EZA15" s="23"/>
      <c r="EZB15" s="23"/>
      <c r="EZC15" s="23"/>
      <c r="EZD15" s="23"/>
      <c r="EZE15" s="23"/>
      <c r="EZF15" s="23"/>
      <c r="EZG15" s="23"/>
      <c r="EZH15" s="23"/>
      <c r="EZI15" s="23"/>
      <c r="EZJ15" s="23"/>
      <c r="EZK15" s="23"/>
      <c r="EZL15" s="23"/>
      <c r="EZM15" s="23"/>
      <c r="EZN15" s="23"/>
      <c r="EZO15" s="23"/>
      <c r="EZP15" s="23"/>
      <c r="EZQ15" s="23"/>
      <c r="EZR15" s="23"/>
      <c r="EZS15" s="23"/>
      <c r="EZT15" s="23"/>
      <c r="EZU15" s="23"/>
      <c r="EZV15" s="23"/>
      <c r="EZW15" s="23"/>
      <c r="EZX15" s="23"/>
      <c r="EZY15" s="23"/>
      <c r="EZZ15" s="23"/>
      <c r="FAA15" s="23"/>
      <c r="FAB15" s="23"/>
      <c r="FAC15" s="23"/>
      <c r="FAD15" s="23"/>
      <c r="FAE15" s="23"/>
      <c r="FAF15" s="23"/>
      <c r="FAG15" s="23"/>
      <c r="FAH15" s="23"/>
      <c r="FAI15" s="23"/>
      <c r="FAJ15" s="23"/>
      <c r="FAK15" s="23"/>
      <c r="FAL15" s="23"/>
      <c r="FAM15" s="23"/>
      <c r="FAN15" s="23"/>
      <c r="FAO15" s="23"/>
      <c r="FAP15" s="23"/>
      <c r="FAQ15" s="23"/>
      <c r="FAR15" s="23"/>
      <c r="FAS15" s="23"/>
      <c r="FAT15" s="23"/>
      <c r="FAU15" s="23"/>
      <c r="FAV15" s="23"/>
      <c r="FAW15" s="23"/>
      <c r="FAX15" s="23"/>
      <c r="FAY15" s="23"/>
      <c r="FAZ15" s="23"/>
      <c r="FBA15" s="23"/>
      <c r="FBB15" s="23"/>
      <c r="FBC15" s="23"/>
      <c r="FBD15" s="23"/>
      <c r="FBE15" s="23"/>
      <c r="FBF15" s="23"/>
      <c r="FBG15" s="23"/>
      <c r="FBH15" s="23"/>
      <c r="FBI15" s="23"/>
      <c r="FBJ15" s="23"/>
      <c r="FBK15" s="23"/>
      <c r="FBL15" s="23"/>
      <c r="FBM15" s="23"/>
      <c r="FBN15" s="23"/>
      <c r="FBO15" s="23"/>
      <c r="FBP15" s="23"/>
      <c r="FBQ15" s="23"/>
      <c r="FBR15" s="23"/>
      <c r="FBS15" s="23"/>
      <c r="FBT15" s="23"/>
      <c r="FBU15" s="23"/>
      <c r="FBV15" s="23"/>
      <c r="FBW15" s="23"/>
      <c r="FBX15" s="23"/>
      <c r="FBY15" s="23"/>
      <c r="FBZ15" s="23"/>
      <c r="FCA15" s="23"/>
      <c r="FCB15" s="23"/>
      <c r="FCC15" s="23"/>
      <c r="FCD15" s="23"/>
      <c r="FCE15" s="23"/>
      <c r="FCF15" s="23"/>
      <c r="FCG15" s="23"/>
      <c r="FCH15" s="23"/>
      <c r="FCI15" s="23"/>
      <c r="FCJ15" s="23"/>
      <c r="FCK15" s="23"/>
      <c r="FCL15" s="23"/>
      <c r="FCM15" s="23"/>
      <c r="FCN15" s="23"/>
      <c r="FCO15" s="23"/>
      <c r="FCP15" s="23"/>
      <c r="FCQ15" s="23"/>
      <c r="FCR15" s="23"/>
      <c r="FCS15" s="23"/>
      <c r="FCT15" s="23"/>
      <c r="FCU15" s="23"/>
      <c r="FCV15" s="23"/>
      <c r="FCW15" s="23"/>
      <c r="FCX15" s="23"/>
      <c r="FCY15" s="23"/>
      <c r="FCZ15" s="23"/>
      <c r="FDA15" s="23"/>
      <c r="FDB15" s="23"/>
      <c r="FDC15" s="23"/>
      <c r="FDD15" s="23"/>
      <c r="FDE15" s="23"/>
      <c r="FDF15" s="23"/>
      <c r="FDG15" s="23"/>
      <c r="FDH15" s="23"/>
      <c r="FDI15" s="23"/>
      <c r="FDJ15" s="23"/>
      <c r="FDK15" s="23"/>
      <c r="FDL15" s="23"/>
      <c r="FDM15" s="23"/>
      <c r="FDN15" s="23"/>
      <c r="FDO15" s="23"/>
      <c r="FDP15" s="23"/>
      <c r="FDQ15" s="23"/>
      <c r="FDR15" s="23"/>
      <c r="FDS15" s="23"/>
      <c r="FDT15" s="23"/>
      <c r="FDU15" s="23"/>
      <c r="FDV15" s="23"/>
      <c r="FDW15" s="23"/>
      <c r="FDX15" s="23"/>
      <c r="FDY15" s="23"/>
      <c r="FDZ15" s="23"/>
      <c r="FEA15" s="23"/>
      <c r="FEB15" s="23"/>
      <c r="FEC15" s="23"/>
      <c r="FED15" s="23"/>
      <c r="FEE15" s="23"/>
      <c r="FEF15" s="23"/>
      <c r="FEG15" s="23"/>
      <c r="FEH15" s="23"/>
      <c r="FEI15" s="23"/>
      <c r="FEJ15" s="23"/>
      <c r="FEK15" s="23"/>
      <c r="FEL15" s="23"/>
      <c r="FEM15" s="23"/>
      <c r="FEN15" s="23"/>
      <c r="FEO15" s="23"/>
      <c r="FEP15" s="23"/>
      <c r="FEQ15" s="23"/>
      <c r="FER15" s="23"/>
      <c r="FES15" s="23"/>
      <c r="FET15" s="23"/>
      <c r="FEU15" s="23"/>
      <c r="FEV15" s="23"/>
      <c r="FEW15" s="23"/>
      <c r="FEX15" s="23"/>
      <c r="FEY15" s="23"/>
      <c r="FEZ15" s="23"/>
      <c r="FFA15" s="23"/>
      <c r="FFB15" s="23"/>
      <c r="FFC15" s="23"/>
      <c r="FFD15" s="23"/>
      <c r="FFE15" s="23"/>
      <c r="FFF15" s="23"/>
      <c r="FFG15" s="23"/>
      <c r="FFH15" s="23"/>
      <c r="FFI15" s="23"/>
      <c r="FFJ15" s="23"/>
      <c r="FFK15" s="23"/>
      <c r="FFL15" s="23"/>
      <c r="FFM15" s="23"/>
      <c r="FFN15" s="23"/>
      <c r="FFO15" s="23"/>
      <c r="FFP15" s="23"/>
      <c r="FFQ15" s="23"/>
      <c r="FFR15" s="23"/>
      <c r="FFS15" s="23"/>
      <c r="FFT15" s="23"/>
      <c r="FFU15" s="23"/>
      <c r="FFV15" s="23"/>
      <c r="FFW15" s="23"/>
      <c r="FFX15" s="23"/>
      <c r="FFY15" s="23"/>
      <c r="FFZ15" s="23"/>
      <c r="FGA15" s="23"/>
      <c r="FGB15" s="23"/>
      <c r="FGC15" s="23"/>
      <c r="FGD15" s="23"/>
      <c r="FGE15" s="23"/>
      <c r="FGF15" s="23"/>
      <c r="FGG15" s="23"/>
      <c r="FGH15" s="23"/>
      <c r="FGI15" s="23"/>
      <c r="FGJ15" s="23"/>
      <c r="FGK15" s="23"/>
      <c r="FGL15" s="23"/>
      <c r="FGM15" s="23"/>
      <c r="FGN15" s="23"/>
      <c r="FGO15" s="23"/>
      <c r="FGP15" s="23"/>
      <c r="FGQ15" s="23"/>
      <c r="FGR15" s="23"/>
      <c r="FGS15" s="23"/>
      <c r="FGT15" s="23"/>
      <c r="FGU15" s="23"/>
      <c r="FGV15" s="23"/>
      <c r="FGW15" s="23"/>
      <c r="FGX15" s="23"/>
      <c r="FGY15" s="23"/>
      <c r="FGZ15" s="23"/>
      <c r="FHA15" s="23"/>
      <c r="FHB15" s="23"/>
      <c r="FHC15" s="23"/>
      <c r="FHD15" s="23"/>
      <c r="FHE15" s="23"/>
      <c r="FHF15" s="23"/>
      <c r="FHG15" s="23"/>
      <c r="FHH15" s="23"/>
      <c r="FHI15" s="23"/>
      <c r="FHJ15" s="23"/>
      <c r="FHK15" s="23"/>
      <c r="FHL15" s="23"/>
      <c r="FHM15" s="23"/>
      <c r="FHN15" s="23"/>
      <c r="FHO15" s="23"/>
      <c r="FHP15" s="23"/>
      <c r="FHQ15" s="23"/>
      <c r="FHR15" s="23"/>
      <c r="FHS15" s="23"/>
      <c r="FHT15" s="23"/>
      <c r="FHU15" s="23"/>
      <c r="FHV15" s="23"/>
      <c r="FHW15" s="23"/>
      <c r="FHX15" s="23"/>
      <c r="FHY15" s="23"/>
      <c r="FHZ15" s="23"/>
      <c r="FIA15" s="23"/>
      <c r="FIB15" s="23"/>
      <c r="FIC15" s="23"/>
      <c r="FID15" s="23"/>
      <c r="FIE15" s="23"/>
      <c r="FIF15" s="23"/>
      <c r="FIG15" s="23"/>
      <c r="FIH15" s="23"/>
      <c r="FII15" s="23"/>
      <c r="FIJ15" s="23"/>
      <c r="FIK15" s="23"/>
      <c r="FIL15" s="23"/>
      <c r="FIM15" s="23"/>
      <c r="FIN15" s="23"/>
      <c r="FIO15" s="23"/>
      <c r="FIP15" s="23"/>
      <c r="FIQ15" s="23"/>
      <c r="FIR15" s="23"/>
      <c r="FIS15" s="23"/>
      <c r="FIT15" s="23"/>
      <c r="FIU15" s="23"/>
      <c r="FIV15" s="23"/>
      <c r="FIW15" s="23"/>
      <c r="FIX15" s="23"/>
      <c r="FIY15" s="23"/>
      <c r="FIZ15" s="23"/>
      <c r="FJA15" s="23"/>
      <c r="FJB15" s="23"/>
      <c r="FJC15" s="23"/>
      <c r="FJD15" s="23"/>
      <c r="FJE15" s="23"/>
      <c r="FJF15" s="23"/>
      <c r="FJG15" s="23"/>
      <c r="FJH15" s="23"/>
      <c r="FJI15" s="23"/>
      <c r="FJJ15" s="23"/>
      <c r="FJK15" s="23"/>
      <c r="FJL15" s="23"/>
      <c r="FJM15" s="23"/>
      <c r="FJN15" s="23"/>
      <c r="FJO15" s="23"/>
      <c r="FJP15" s="23"/>
      <c r="FJQ15" s="23"/>
      <c r="FJR15" s="23"/>
      <c r="FJS15" s="23"/>
      <c r="FJT15" s="23"/>
      <c r="FJU15" s="23"/>
      <c r="FJV15" s="23"/>
      <c r="FJW15" s="23"/>
      <c r="FJX15" s="23"/>
      <c r="FJY15" s="23"/>
      <c r="FJZ15" s="23"/>
      <c r="FKA15" s="23"/>
      <c r="FKB15" s="23"/>
      <c r="FKC15" s="23"/>
      <c r="FKD15" s="23"/>
      <c r="FKE15" s="23"/>
      <c r="FKF15" s="23"/>
      <c r="FKG15" s="23"/>
      <c r="FKH15" s="23"/>
      <c r="FKI15" s="23"/>
      <c r="FKJ15" s="23"/>
      <c r="FKK15" s="23"/>
      <c r="FKL15" s="23"/>
      <c r="FKM15" s="23"/>
      <c r="FKN15" s="23"/>
      <c r="FKO15" s="23"/>
      <c r="FKP15" s="23"/>
      <c r="FKQ15" s="23"/>
      <c r="FKR15" s="23"/>
      <c r="FKS15" s="23"/>
      <c r="FKT15" s="23"/>
      <c r="FKU15" s="23"/>
      <c r="FKV15" s="23"/>
      <c r="FKW15" s="23"/>
      <c r="FKX15" s="23"/>
      <c r="FKY15" s="23"/>
      <c r="FKZ15" s="23"/>
      <c r="FLA15" s="23"/>
      <c r="FLB15" s="23"/>
      <c r="FLC15" s="23"/>
      <c r="FLD15" s="23"/>
      <c r="FLE15" s="23"/>
      <c r="FLF15" s="23"/>
      <c r="FLG15" s="23"/>
      <c r="FLH15" s="23"/>
      <c r="FLI15" s="23"/>
      <c r="FLJ15" s="23"/>
      <c r="FLK15" s="23"/>
      <c r="FLL15" s="23"/>
      <c r="FLM15" s="23"/>
      <c r="FLN15" s="23"/>
      <c r="FLO15" s="23"/>
      <c r="FLP15" s="23"/>
      <c r="FLQ15" s="23"/>
      <c r="FLR15" s="23"/>
      <c r="FLS15" s="23"/>
      <c r="FLT15" s="23"/>
      <c r="FLU15" s="23"/>
      <c r="FLV15" s="23"/>
      <c r="FLW15" s="23"/>
      <c r="FLX15" s="23"/>
      <c r="FLY15" s="23"/>
      <c r="FLZ15" s="23"/>
      <c r="FMA15" s="23"/>
      <c r="FMB15" s="23"/>
      <c r="FMC15" s="23"/>
      <c r="FMD15" s="23"/>
      <c r="FME15" s="23"/>
      <c r="FMF15" s="23"/>
      <c r="FMG15" s="23"/>
      <c r="FMH15" s="23"/>
      <c r="FMI15" s="23"/>
      <c r="FMJ15" s="23"/>
      <c r="FMK15" s="23"/>
      <c r="FML15" s="23"/>
      <c r="FMM15" s="23"/>
      <c r="FMN15" s="23"/>
      <c r="FMO15" s="23"/>
      <c r="FMP15" s="23"/>
      <c r="FMQ15" s="23"/>
      <c r="FMR15" s="23"/>
      <c r="FMS15" s="23"/>
      <c r="FMT15" s="23"/>
      <c r="FMU15" s="23"/>
      <c r="FMV15" s="23"/>
      <c r="FMW15" s="23"/>
      <c r="FMX15" s="23"/>
      <c r="FMY15" s="23"/>
      <c r="FMZ15" s="23"/>
      <c r="FNA15" s="23"/>
      <c r="FNB15" s="23"/>
      <c r="FNC15" s="23"/>
      <c r="FND15" s="23"/>
      <c r="FNE15" s="23"/>
      <c r="FNF15" s="23"/>
      <c r="FNG15" s="23"/>
      <c r="FNH15" s="23"/>
      <c r="FNI15" s="23"/>
      <c r="FNJ15" s="23"/>
      <c r="FNK15" s="23"/>
      <c r="FNL15" s="23"/>
      <c r="FNM15" s="23"/>
      <c r="FNN15" s="23"/>
      <c r="FNO15" s="23"/>
      <c r="FNP15" s="23"/>
      <c r="FNQ15" s="23"/>
      <c r="FNR15" s="23"/>
      <c r="FNS15" s="23"/>
      <c r="FNT15" s="23"/>
      <c r="FNU15" s="23"/>
      <c r="FNV15" s="23"/>
      <c r="FNW15" s="23"/>
      <c r="FNX15" s="23"/>
      <c r="FNY15" s="23"/>
      <c r="FNZ15" s="23"/>
      <c r="FOA15" s="23"/>
      <c r="FOB15" s="23"/>
      <c r="FOC15" s="23"/>
      <c r="FOD15" s="23"/>
      <c r="FOE15" s="23"/>
      <c r="FOF15" s="23"/>
      <c r="FOG15" s="23"/>
      <c r="FOH15" s="23"/>
      <c r="FOI15" s="23"/>
      <c r="FOJ15" s="23"/>
      <c r="FOK15" s="23"/>
      <c r="FOL15" s="23"/>
      <c r="FOM15" s="23"/>
      <c r="FON15" s="23"/>
      <c r="FOO15" s="23"/>
      <c r="FOP15" s="23"/>
      <c r="FOQ15" s="23"/>
      <c r="FOR15" s="23"/>
      <c r="FOS15" s="23"/>
      <c r="FOT15" s="23"/>
      <c r="FOU15" s="23"/>
      <c r="FOV15" s="23"/>
      <c r="FOW15" s="23"/>
      <c r="FOX15" s="23"/>
      <c r="FOY15" s="23"/>
      <c r="FOZ15" s="23"/>
      <c r="FPA15" s="23"/>
      <c r="FPB15" s="23"/>
      <c r="FPC15" s="23"/>
      <c r="FPD15" s="23"/>
      <c r="FPE15" s="23"/>
      <c r="FPF15" s="23"/>
      <c r="FPG15" s="23"/>
      <c r="FPH15" s="23"/>
      <c r="FPI15" s="23"/>
      <c r="FPJ15" s="23"/>
      <c r="FPK15" s="23"/>
      <c r="FPL15" s="23"/>
      <c r="FPM15" s="23"/>
      <c r="FPN15" s="23"/>
      <c r="FPO15" s="23"/>
      <c r="FPP15" s="23"/>
      <c r="FPQ15" s="23"/>
      <c r="FPR15" s="23"/>
      <c r="FPS15" s="23"/>
      <c r="FPT15" s="23"/>
      <c r="FPU15" s="23"/>
      <c r="FPV15" s="23"/>
      <c r="FPW15" s="23"/>
      <c r="FPX15" s="23"/>
      <c r="FPY15" s="23"/>
      <c r="FPZ15" s="23"/>
      <c r="FQA15" s="23"/>
      <c r="FQB15" s="23"/>
      <c r="FQC15" s="23"/>
      <c r="FQD15" s="23"/>
      <c r="FQE15" s="23"/>
      <c r="FQF15" s="23"/>
      <c r="FQG15" s="23"/>
      <c r="FQH15" s="23"/>
      <c r="FQI15" s="23"/>
      <c r="FQJ15" s="23"/>
      <c r="FQK15" s="23"/>
      <c r="FQL15" s="23"/>
      <c r="FQM15" s="23"/>
      <c r="FQN15" s="23"/>
      <c r="FQO15" s="23"/>
      <c r="FQP15" s="23"/>
      <c r="FQQ15" s="23"/>
      <c r="FQR15" s="23"/>
      <c r="FQS15" s="23"/>
      <c r="FQT15" s="23"/>
      <c r="FQU15" s="23"/>
      <c r="FQV15" s="23"/>
      <c r="FQW15" s="23"/>
      <c r="FQX15" s="23"/>
      <c r="FQY15" s="23"/>
      <c r="FQZ15" s="23"/>
      <c r="FRA15" s="23"/>
      <c r="FRB15" s="23"/>
      <c r="FRC15" s="23"/>
      <c r="FRD15" s="23"/>
      <c r="FRE15" s="23"/>
      <c r="FRF15" s="23"/>
      <c r="FRG15" s="23"/>
      <c r="FRH15" s="23"/>
      <c r="FRI15" s="23"/>
      <c r="FRJ15" s="23"/>
      <c r="FRK15" s="23"/>
      <c r="FRL15" s="23"/>
      <c r="FRM15" s="23"/>
      <c r="FRN15" s="23"/>
      <c r="FRO15" s="23"/>
      <c r="FRP15" s="23"/>
      <c r="FRQ15" s="23"/>
      <c r="FRR15" s="23"/>
      <c r="FRS15" s="23"/>
      <c r="FRT15" s="23"/>
      <c r="FRU15" s="23"/>
      <c r="FRV15" s="23"/>
      <c r="FRW15" s="23"/>
      <c r="FRX15" s="23"/>
      <c r="FRY15" s="23"/>
      <c r="FRZ15" s="23"/>
      <c r="FSA15" s="23"/>
      <c r="FSB15" s="23"/>
      <c r="FSC15" s="23"/>
      <c r="FSD15" s="23"/>
      <c r="FSE15" s="23"/>
      <c r="FSF15" s="23"/>
      <c r="FSG15" s="23"/>
      <c r="FSH15" s="23"/>
      <c r="FSI15" s="23"/>
      <c r="FSJ15" s="23"/>
      <c r="FSK15" s="23"/>
      <c r="FSL15" s="23"/>
      <c r="FSM15" s="23"/>
      <c r="FSN15" s="23"/>
      <c r="FSO15" s="23"/>
      <c r="FSP15" s="23"/>
      <c r="FSQ15" s="23"/>
      <c r="FSR15" s="23"/>
      <c r="FSS15" s="23"/>
      <c r="FST15" s="23"/>
      <c r="FSU15" s="23"/>
      <c r="FSV15" s="23"/>
      <c r="FSW15" s="23"/>
      <c r="FSX15" s="23"/>
      <c r="FSY15" s="23"/>
      <c r="FSZ15" s="23"/>
      <c r="FTA15" s="23"/>
      <c r="FTB15" s="23"/>
      <c r="FTC15" s="23"/>
      <c r="FTD15" s="23"/>
      <c r="FTE15" s="23"/>
      <c r="FTF15" s="23"/>
      <c r="FTG15" s="23"/>
      <c r="FTH15" s="23"/>
      <c r="FTI15" s="23"/>
      <c r="FTJ15" s="23"/>
      <c r="FTK15" s="23"/>
      <c r="FTL15" s="23"/>
      <c r="FTM15" s="23"/>
      <c r="FTN15" s="23"/>
      <c r="FTO15" s="23"/>
      <c r="FTP15" s="23"/>
      <c r="FTQ15" s="23"/>
      <c r="FTR15" s="23"/>
      <c r="FTS15" s="23"/>
      <c r="FTT15" s="23"/>
      <c r="FTU15" s="23"/>
      <c r="FTV15" s="23"/>
      <c r="FTW15" s="23"/>
      <c r="FTX15" s="23"/>
      <c r="FTY15" s="23"/>
      <c r="FTZ15" s="23"/>
      <c r="FUA15" s="23"/>
      <c r="FUB15" s="23"/>
      <c r="FUC15" s="23"/>
      <c r="FUD15" s="23"/>
      <c r="FUE15" s="23"/>
      <c r="FUF15" s="23"/>
      <c r="FUG15" s="23"/>
      <c r="FUH15" s="23"/>
      <c r="FUI15" s="23"/>
      <c r="FUJ15" s="23"/>
      <c r="FUK15" s="23"/>
      <c r="FUL15" s="23"/>
      <c r="FUM15" s="23"/>
      <c r="FUN15" s="23"/>
      <c r="FUO15" s="23"/>
      <c r="FUP15" s="23"/>
      <c r="FUQ15" s="23"/>
      <c r="FUR15" s="23"/>
      <c r="FUS15" s="23"/>
      <c r="FUT15" s="23"/>
      <c r="FUU15" s="23"/>
      <c r="FUV15" s="23"/>
      <c r="FUW15" s="23"/>
      <c r="FUX15" s="23"/>
      <c r="FUY15" s="23"/>
      <c r="FUZ15" s="23"/>
      <c r="FVA15" s="23"/>
      <c r="FVB15" s="23"/>
      <c r="FVC15" s="23"/>
      <c r="FVD15" s="23"/>
      <c r="FVE15" s="23"/>
      <c r="FVF15" s="23"/>
      <c r="FVG15" s="23"/>
      <c r="FVH15" s="23"/>
      <c r="FVI15" s="23"/>
      <c r="FVJ15" s="23"/>
      <c r="FVK15" s="23"/>
      <c r="FVL15" s="23"/>
      <c r="FVM15" s="23"/>
      <c r="FVN15" s="23"/>
      <c r="FVO15" s="23"/>
      <c r="FVP15" s="23"/>
      <c r="FVQ15" s="23"/>
      <c r="FVR15" s="23"/>
      <c r="FVS15" s="23"/>
      <c r="FVT15" s="23"/>
      <c r="FVU15" s="23"/>
      <c r="FVV15" s="23"/>
      <c r="FVW15" s="23"/>
      <c r="FVX15" s="23"/>
      <c r="FVY15" s="23"/>
      <c r="FVZ15" s="23"/>
      <c r="FWA15" s="23"/>
      <c r="FWB15" s="23"/>
      <c r="FWC15" s="23"/>
      <c r="FWD15" s="23"/>
      <c r="FWE15" s="23"/>
      <c r="FWF15" s="23"/>
      <c r="FWG15" s="23"/>
      <c r="FWH15" s="23"/>
      <c r="FWI15" s="23"/>
      <c r="FWJ15" s="23"/>
      <c r="FWK15" s="23"/>
      <c r="FWL15" s="23"/>
      <c r="FWM15" s="23"/>
      <c r="FWN15" s="23"/>
      <c r="FWO15" s="23"/>
      <c r="FWP15" s="23"/>
      <c r="FWQ15" s="23"/>
      <c r="FWR15" s="23"/>
      <c r="FWS15" s="23"/>
      <c r="FWT15" s="23"/>
      <c r="FWU15" s="23"/>
      <c r="FWV15" s="23"/>
      <c r="FWW15" s="23"/>
      <c r="FWX15" s="23"/>
      <c r="FWY15" s="23"/>
      <c r="FWZ15" s="23"/>
      <c r="FXA15" s="23"/>
      <c r="FXB15" s="23"/>
      <c r="FXC15" s="23"/>
      <c r="FXD15" s="23"/>
      <c r="FXE15" s="23"/>
      <c r="FXF15" s="23"/>
      <c r="FXG15" s="23"/>
      <c r="FXH15" s="23"/>
      <c r="FXI15" s="23"/>
      <c r="FXJ15" s="23"/>
      <c r="FXK15" s="23"/>
      <c r="FXL15" s="23"/>
      <c r="FXM15" s="23"/>
      <c r="FXN15" s="23"/>
      <c r="FXO15" s="23"/>
      <c r="FXP15" s="23"/>
      <c r="FXQ15" s="23"/>
      <c r="FXR15" s="23"/>
      <c r="FXS15" s="23"/>
      <c r="FXT15" s="23"/>
      <c r="FXU15" s="23"/>
      <c r="FXV15" s="23"/>
      <c r="FXW15" s="23"/>
      <c r="FXX15" s="23"/>
      <c r="FXY15" s="23"/>
      <c r="FXZ15" s="23"/>
      <c r="FYA15" s="23"/>
      <c r="FYB15" s="23"/>
      <c r="FYC15" s="23"/>
      <c r="FYD15" s="23"/>
      <c r="FYE15" s="23"/>
      <c r="FYF15" s="23"/>
      <c r="FYG15" s="23"/>
      <c r="FYH15" s="23"/>
      <c r="FYI15" s="23"/>
      <c r="FYJ15" s="23"/>
      <c r="FYK15" s="23"/>
      <c r="FYL15" s="23"/>
      <c r="FYM15" s="23"/>
      <c r="FYN15" s="23"/>
      <c r="FYO15" s="23"/>
      <c r="FYP15" s="23"/>
      <c r="FYQ15" s="23"/>
      <c r="FYR15" s="23"/>
      <c r="FYS15" s="23"/>
      <c r="FYT15" s="23"/>
      <c r="FYU15" s="23"/>
      <c r="FYV15" s="23"/>
      <c r="FYW15" s="23"/>
      <c r="FYX15" s="23"/>
      <c r="FYY15" s="23"/>
      <c r="FYZ15" s="23"/>
      <c r="FZA15" s="23"/>
      <c r="FZB15" s="23"/>
      <c r="FZC15" s="23"/>
      <c r="FZD15" s="23"/>
      <c r="FZE15" s="23"/>
      <c r="FZF15" s="23"/>
      <c r="FZG15" s="23"/>
      <c r="FZH15" s="23"/>
      <c r="FZI15" s="23"/>
      <c r="FZJ15" s="23"/>
      <c r="FZK15" s="23"/>
      <c r="FZL15" s="23"/>
      <c r="FZM15" s="23"/>
      <c r="FZN15" s="23"/>
      <c r="FZO15" s="23"/>
      <c r="FZP15" s="23"/>
      <c r="FZQ15" s="23"/>
      <c r="FZR15" s="23"/>
      <c r="FZS15" s="23"/>
      <c r="FZT15" s="23"/>
      <c r="FZU15" s="23"/>
      <c r="FZV15" s="23"/>
      <c r="FZW15" s="23"/>
      <c r="FZX15" s="23"/>
      <c r="FZY15" s="23"/>
      <c r="FZZ15" s="23"/>
      <c r="GAA15" s="23"/>
      <c r="GAB15" s="23"/>
      <c r="GAC15" s="23"/>
      <c r="GAD15" s="23"/>
      <c r="GAE15" s="23"/>
      <c r="GAF15" s="23"/>
      <c r="GAG15" s="23"/>
      <c r="GAH15" s="23"/>
      <c r="GAI15" s="23"/>
      <c r="GAJ15" s="23"/>
      <c r="GAK15" s="23"/>
      <c r="GAL15" s="23"/>
      <c r="GAM15" s="23"/>
      <c r="GAN15" s="23"/>
      <c r="GAO15" s="23"/>
      <c r="GAP15" s="23"/>
      <c r="GAQ15" s="23"/>
      <c r="GAR15" s="23"/>
      <c r="GAS15" s="23"/>
      <c r="GAT15" s="23"/>
      <c r="GAU15" s="23"/>
      <c r="GAV15" s="23"/>
      <c r="GAW15" s="23"/>
      <c r="GAX15" s="23"/>
      <c r="GAY15" s="23"/>
      <c r="GAZ15" s="23"/>
      <c r="GBA15" s="23"/>
      <c r="GBB15" s="23"/>
      <c r="GBC15" s="23"/>
      <c r="GBD15" s="23"/>
      <c r="GBE15" s="23"/>
      <c r="GBF15" s="23"/>
      <c r="GBG15" s="23"/>
      <c r="GBH15" s="23"/>
      <c r="GBI15" s="23"/>
      <c r="GBJ15" s="23"/>
      <c r="GBK15" s="23"/>
      <c r="GBL15" s="23"/>
      <c r="GBM15" s="23"/>
      <c r="GBN15" s="23"/>
      <c r="GBO15" s="23"/>
      <c r="GBP15" s="23"/>
      <c r="GBQ15" s="23"/>
      <c r="GBR15" s="23"/>
      <c r="GBS15" s="23"/>
      <c r="GBT15" s="23"/>
      <c r="GBU15" s="23"/>
      <c r="GBV15" s="23"/>
      <c r="GBW15" s="23"/>
      <c r="GBX15" s="23"/>
      <c r="GBY15" s="23"/>
      <c r="GBZ15" s="23"/>
      <c r="GCA15" s="23"/>
      <c r="GCB15" s="23"/>
      <c r="GCC15" s="23"/>
      <c r="GCD15" s="23"/>
      <c r="GCE15" s="23"/>
      <c r="GCF15" s="23"/>
      <c r="GCG15" s="23"/>
      <c r="GCH15" s="23"/>
      <c r="GCI15" s="23"/>
      <c r="GCJ15" s="23"/>
      <c r="GCK15" s="23"/>
      <c r="GCL15" s="23"/>
      <c r="GCM15" s="23"/>
      <c r="GCN15" s="23"/>
      <c r="GCO15" s="23"/>
      <c r="GCP15" s="23"/>
      <c r="GCQ15" s="23"/>
      <c r="GCR15" s="23"/>
      <c r="GCS15" s="23"/>
      <c r="GCT15" s="23"/>
      <c r="GCU15" s="23"/>
      <c r="GCV15" s="23"/>
      <c r="GCW15" s="23"/>
      <c r="GCX15" s="23"/>
      <c r="GCY15" s="23"/>
      <c r="GCZ15" s="23"/>
      <c r="GDA15" s="23"/>
      <c r="GDB15" s="23"/>
      <c r="GDC15" s="23"/>
      <c r="GDD15" s="23"/>
      <c r="GDE15" s="23"/>
      <c r="GDF15" s="23"/>
      <c r="GDG15" s="23"/>
      <c r="GDH15" s="23"/>
      <c r="GDI15" s="23"/>
      <c r="GDJ15" s="23"/>
      <c r="GDK15" s="23"/>
      <c r="GDL15" s="23"/>
      <c r="GDM15" s="23"/>
      <c r="GDN15" s="23"/>
      <c r="GDO15" s="23"/>
      <c r="GDP15" s="23"/>
      <c r="GDQ15" s="23"/>
      <c r="GDR15" s="23"/>
      <c r="GDS15" s="23"/>
      <c r="GDT15" s="23"/>
      <c r="GDU15" s="23"/>
      <c r="GDV15" s="23"/>
      <c r="GDW15" s="23"/>
      <c r="GDX15" s="23"/>
      <c r="GDY15" s="23"/>
      <c r="GDZ15" s="23"/>
      <c r="GEA15" s="23"/>
      <c r="GEB15" s="23"/>
      <c r="GEC15" s="23"/>
      <c r="GED15" s="23"/>
      <c r="GEE15" s="23"/>
      <c r="GEF15" s="23"/>
      <c r="GEG15" s="23"/>
      <c r="GEH15" s="23"/>
      <c r="GEI15" s="23"/>
      <c r="GEJ15" s="23"/>
      <c r="GEK15" s="23"/>
      <c r="GEL15" s="23"/>
      <c r="GEM15" s="23"/>
      <c r="GEN15" s="23"/>
      <c r="GEO15" s="23"/>
      <c r="GEP15" s="23"/>
      <c r="GEQ15" s="23"/>
      <c r="GER15" s="23"/>
      <c r="GES15" s="23"/>
      <c r="GET15" s="23"/>
      <c r="GEU15" s="23"/>
      <c r="GEV15" s="23"/>
      <c r="GEW15" s="23"/>
      <c r="GEX15" s="23"/>
      <c r="GEY15" s="23"/>
      <c r="GEZ15" s="23"/>
      <c r="GFA15" s="23"/>
      <c r="GFB15" s="23"/>
      <c r="GFC15" s="23"/>
      <c r="GFD15" s="23"/>
      <c r="GFE15" s="23"/>
      <c r="GFF15" s="23"/>
      <c r="GFG15" s="23"/>
      <c r="GFH15" s="23"/>
      <c r="GFI15" s="23"/>
      <c r="GFJ15" s="23"/>
      <c r="GFK15" s="23"/>
      <c r="GFL15" s="23"/>
      <c r="GFM15" s="23"/>
      <c r="GFN15" s="23"/>
      <c r="GFO15" s="23"/>
      <c r="GFP15" s="23"/>
      <c r="GFQ15" s="23"/>
      <c r="GFR15" s="23"/>
      <c r="GFS15" s="23"/>
      <c r="GFT15" s="23"/>
      <c r="GFU15" s="23"/>
      <c r="GFV15" s="23"/>
      <c r="GFW15" s="23"/>
      <c r="GFX15" s="23"/>
      <c r="GFY15" s="23"/>
      <c r="GFZ15" s="23"/>
      <c r="GGA15" s="23"/>
      <c r="GGB15" s="23"/>
      <c r="GGC15" s="23"/>
      <c r="GGD15" s="23"/>
      <c r="GGE15" s="23"/>
      <c r="GGF15" s="23"/>
      <c r="GGG15" s="23"/>
      <c r="GGH15" s="23"/>
      <c r="GGI15" s="23"/>
      <c r="GGJ15" s="23"/>
      <c r="GGK15" s="23"/>
      <c r="GGL15" s="23"/>
      <c r="GGM15" s="23"/>
      <c r="GGN15" s="23"/>
      <c r="GGO15" s="23"/>
      <c r="GGP15" s="23"/>
      <c r="GGQ15" s="23"/>
      <c r="GGR15" s="23"/>
      <c r="GGS15" s="23"/>
      <c r="GGT15" s="23"/>
      <c r="GGU15" s="23"/>
      <c r="GGV15" s="23"/>
      <c r="GGW15" s="23"/>
      <c r="GGX15" s="23"/>
      <c r="GGY15" s="23"/>
      <c r="GGZ15" s="23"/>
      <c r="GHA15" s="23"/>
      <c r="GHB15" s="23"/>
      <c r="GHC15" s="23"/>
      <c r="GHD15" s="23"/>
      <c r="GHE15" s="23"/>
      <c r="GHF15" s="23"/>
      <c r="GHG15" s="23"/>
      <c r="GHH15" s="23"/>
      <c r="GHI15" s="23"/>
      <c r="GHJ15" s="23"/>
      <c r="GHK15" s="23"/>
      <c r="GHL15" s="23"/>
      <c r="GHM15" s="23"/>
      <c r="GHN15" s="23"/>
      <c r="GHO15" s="23"/>
      <c r="GHP15" s="23"/>
      <c r="GHQ15" s="23"/>
      <c r="GHR15" s="23"/>
      <c r="GHS15" s="23"/>
      <c r="GHT15" s="23"/>
      <c r="GHU15" s="23"/>
      <c r="GHV15" s="23"/>
      <c r="GHW15" s="23"/>
      <c r="GHX15" s="23"/>
      <c r="GHY15" s="23"/>
      <c r="GHZ15" s="23"/>
      <c r="GIA15" s="23"/>
      <c r="GIB15" s="23"/>
      <c r="GIC15" s="23"/>
      <c r="GID15" s="23"/>
      <c r="GIE15" s="23"/>
      <c r="GIF15" s="23"/>
      <c r="GIG15" s="23"/>
      <c r="GIH15" s="23"/>
      <c r="GII15" s="23"/>
      <c r="GIJ15" s="23"/>
      <c r="GIK15" s="23"/>
      <c r="GIL15" s="23"/>
      <c r="GIM15" s="23"/>
      <c r="GIN15" s="23"/>
      <c r="GIO15" s="23"/>
      <c r="GIP15" s="23"/>
      <c r="GIQ15" s="23"/>
      <c r="GIR15" s="23"/>
      <c r="GIS15" s="23"/>
      <c r="GIT15" s="23"/>
      <c r="GIU15" s="23"/>
      <c r="GIV15" s="23"/>
      <c r="GIW15" s="23"/>
      <c r="GIX15" s="23"/>
      <c r="GIY15" s="23"/>
      <c r="GIZ15" s="23"/>
      <c r="GJA15" s="23"/>
      <c r="GJB15" s="23"/>
      <c r="GJC15" s="23"/>
      <c r="GJD15" s="23"/>
      <c r="GJE15" s="23"/>
      <c r="GJF15" s="23"/>
      <c r="GJG15" s="23"/>
      <c r="GJH15" s="23"/>
      <c r="GJI15" s="23"/>
      <c r="GJJ15" s="23"/>
      <c r="GJK15" s="23"/>
      <c r="GJL15" s="23"/>
      <c r="GJM15" s="23"/>
      <c r="GJN15" s="23"/>
      <c r="GJO15" s="23"/>
      <c r="GJP15" s="23"/>
      <c r="GJQ15" s="23"/>
      <c r="GJR15" s="23"/>
      <c r="GJS15" s="23"/>
      <c r="GJT15" s="23"/>
      <c r="GJU15" s="23"/>
      <c r="GJV15" s="23"/>
      <c r="GJW15" s="23"/>
      <c r="GJX15" s="23"/>
      <c r="GJY15" s="23"/>
      <c r="GJZ15" s="23"/>
      <c r="GKA15" s="23"/>
      <c r="GKB15" s="23"/>
      <c r="GKC15" s="23"/>
      <c r="GKD15" s="23"/>
      <c r="GKE15" s="23"/>
      <c r="GKF15" s="23"/>
      <c r="GKG15" s="23"/>
      <c r="GKH15" s="23"/>
      <c r="GKI15" s="23"/>
      <c r="GKJ15" s="23"/>
      <c r="GKK15" s="23"/>
      <c r="GKL15" s="23"/>
      <c r="GKM15" s="23"/>
      <c r="GKN15" s="23"/>
      <c r="GKO15" s="23"/>
      <c r="GKP15" s="23"/>
      <c r="GKQ15" s="23"/>
      <c r="GKR15" s="23"/>
      <c r="GKS15" s="23"/>
      <c r="GKT15" s="23"/>
      <c r="GKU15" s="23"/>
      <c r="GKV15" s="23"/>
      <c r="GKW15" s="23"/>
      <c r="GKX15" s="23"/>
      <c r="GKY15" s="23"/>
      <c r="GKZ15" s="23"/>
      <c r="GLA15" s="23"/>
      <c r="GLB15" s="23"/>
      <c r="GLC15" s="23"/>
      <c r="GLD15" s="23"/>
      <c r="GLE15" s="23"/>
      <c r="GLF15" s="23"/>
      <c r="GLG15" s="23"/>
      <c r="GLH15" s="23"/>
      <c r="GLI15" s="23"/>
      <c r="GLJ15" s="23"/>
      <c r="GLK15" s="23"/>
      <c r="GLL15" s="23"/>
      <c r="GLM15" s="23"/>
      <c r="GLN15" s="23"/>
      <c r="GLO15" s="23"/>
      <c r="GLP15" s="23"/>
      <c r="GLQ15" s="23"/>
      <c r="GLR15" s="23"/>
      <c r="GLS15" s="23"/>
      <c r="GLT15" s="23"/>
      <c r="GLU15" s="23"/>
      <c r="GLV15" s="23"/>
      <c r="GLW15" s="23"/>
      <c r="GLX15" s="23"/>
      <c r="GLY15" s="23"/>
      <c r="GLZ15" s="23"/>
      <c r="GMA15" s="23"/>
      <c r="GMB15" s="23"/>
      <c r="GMC15" s="23"/>
      <c r="GMD15" s="23"/>
      <c r="GME15" s="23"/>
      <c r="GMF15" s="23"/>
      <c r="GMG15" s="23"/>
      <c r="GMH15" s="23"/>
      <c r="GMI15" s="23"/>
      <c r="GMJ15" s="23"/>
      <c r="GMK15" s="23"/>
      <c r="GML15" s="23"/>
      <c r="GMM15" s="23"/>
      <c r="GMN15" s="23"/>
      <c r="GMO15" s="23"/>
      <c r="GMP15" s="23"/>
      <c r="GMQ15" s="23"/>
      <c r="GMR15" s="23"/>
      <c r="GMS15" s="23"/>
      <c r="GMT15" s="23"/>
      <c r="GMU15" s="23"/>
      <c r="GMV15" s="23"/>
      <c r="GMW15" s="23"/>
      <c r="GMX15" s="23"/>
      <c r="GMY15" s="23"/>
      <c r="GMZ15" s="23"/>
      <c r="GNA15" s="23"/>
      <c r="GNB15" s="23"/>
      <c r="GNC15" s="23"/>
      <c r="GND15" s="23"/>
      <c r="GNE15" s="23"/>
      <c r="GNF15" s="23"/>
      <c r="GNG15" s="23"/>
      <c r="GNH15" s="23"/>
      <c r="GNI15" s="23"/>
      <c r="GNJ15" s="23"/>
      <c r="GNK15" s="23"/>
      <c r="GNL15" s="23"/>
      <c r="GNM15" s="23"/>
      <c r="GNN15" s="23"/>
      <c r="GNO15" s="23"/>
      <c r="GNP15" s="23"/>
      <c r="GNQ15" s="23"/>
      <c r="GNR15" s="23"/>
      <c r="GNS15" s="23"/>
      <c r="GNT15" s="23"/>
      <c r="GNU15" s="23"/>
      <c r="GNV15" s="23"/>
      <c r="GNW15" s="23"/>
      <c r="GNX15" s="23"/>
      <c r="GNY15" s="23"/>
      <c r="GNZ15" s="23"/>
      <c r="GOA15" s="23"/>
      <c r="GOB15" s="23"/>
      <c r="GOC15" s="23"/>
      <c r="GOD15" s="23"/>
      <c r="GOE15" s="23"/>
      <c r="GOF15" s="23"/>
      <c r="GOG15" s="23"/>
      <c r="GOH15" s="23"/>
      <c r="GOI15" s="23"/>
      <c r="GOJ15" s="23"/>
      <c r="GOK15" s="23"/>
      <c r="GOL15" s="23"/>
      <c r="GOM15" s="23"/>
      <c r="GON15" s="23"/>
      <c r="GOO15" s="23"/>
      <c r="GOP15" s="23"/>
      <c r="GOQ15" s="23"/>
      <c r="GOR15" s="23"/>
      <c r="GOS15" s="23"/>
      <c r="GOT15" s="23"/>
      <c r="GOU15" s="23"/>
      <c r="GOV15" s="23"/>
      <c r="GOW15" s="23"/>
      <c r="GOX15" s="23"/>
      <c r="GOY15" s="23"/>
      <c r="GOZ15" s="23"/>
      <c r="GPA15" s="23"/>
      <c r="GPB15" s="23"/>
      <c r="GPC15" s="23"/>
      <c r="GPD15" s="23"/>
      <c r="GPE15" s="23"/>
      <c r="GPF15" s="23"/>
      <c r="GPG15" s="23"/>
      <c r="GPH15" s="23"/>
      <c r="GPI15" s="23"/>
      <c r="GPJ15" s="23"/>
      <c r="GPK15" s="23"/>
      <c r="GPL15" s="23"/>
      <c r="GPM15" s="23"/>
      <c r="GPN15" s="23"/>
      <c r="GPO15" s="23"/>
      <c r="GPP15" s="23"/>
      <c r="GPQ15" s="23"/>
      <c r="GPR15" s="23"/>
      <c r="GPS15" s="23"/>
      <c r="GPT15" s="23"/>
      <c r="GPU15" s="23"/>
      <c r="GPV15" s="23"/>
      <c r="GPW15" s="23"/>
      <c r="GPX15" s="23"/>
      <c r="GPY15" s="23"/>
      <c r="GPZ15" s="23"/>
      <c r="GQA15" s="23"/>
      <c r="GQB15" s="23"/>
      <c r="GQC15" s="23"/>
      <c r="GQD15" s="23"/>
      <c r="GQE15" s="23"/>
      <c r="GQF15" s="23"/>
      <c r="GQG15" s="23"/>
      <c r="GQH15" s="23"/>
      <c r="GQI15" s="23"/>
      <c r="GQJ15" s="23"/>
      <c r="GQK15" s="23"/>
      <c r="GQL15" s="23"/>
      <c r="GQM15" s="23"/>
      <c r="GQN15" s="23"/>
      <c r="GQO15" s="23"/>
      <c r="GQP15" s="23"/>
      <c r="GQQ15" s="23"/>
      <c r="GQR15" s="23"/>
      <c r="GQS15" s="23"/>
      <c r="GQT15" s="23"/>
      <c r="GQU15" s="23"/>
      <c r="GQV15" s="23"/>
      <c r="GQW15" s="23"/>
      <c r="GQX15" s="23"/>
      <c r="GQY15" s="23"/>
      <c r="GQZ15" s="23"/>
      <c r="GRA15" s="23"/>
      <c r="GRB15" s="23"/>
      <c r="GRC15" s="23"/>
      <c r="GRD15" s="23"/>
      <c r="GRE15" s="23"/>
      <c r="GRF15" s="23"/>
      <c r="GRG15" s="23"/>
      <c r="GRH15" s="23"/>
      <c r="GRI15" s="23"/>
      <c r="GRJ15" s="23"/>
      <c r="GRK15" s="23"/>
      <c r="GRL15" s="23"/>
      <c r="GRM15" s="23"/>
      <c r="GRN15" s="23"/>
      <c r="GRO15" s="23"/>
      <c r="GRP15" s="23"/>
      <c r="GRQ15" s="23"/>
      <c r="GRR15" s="23"/>
      <c r="GRS15" s="23"/>
      <c r="GRT15" s="23"/>
      <c r="GRU15" s="23"/>
      <c r="GRV15" s="23"/>
      <c r="GRW15" s="23"/>
      <c r="GRX15" s="23"/>
      <c r="GRY15" s="23"/>
      <c r="GRZ15" s="23"/>
      <c r="GSA15" s="23"/>
      <c r="GSB15" s="23"/>
      <c r="GSC15" s="23"/>
      <c r="GSD15" s="23"/>
      <c r="GSE15" s="23"/>
      <c r="GSF15" s="23"/>
      <c r="GSG15" s="23"/>
      <c r="GSH15" s="23"/>
      <c r="GSI15" s="23"/>
      <c r="GSJ15" s="23"/>
      <c r="GSK15" s="23"/>
      <c r="GSL15" s="23"/>
      <c r="GSM15" s="23"/>
      <c r="GSN15" s="23"/>
      <c r="GSO15" s="23"/>
      <c r="GSP15" s="23"/>
      <c r="GSQ15" s="23"/>
      <c r="GSR15" s="23"/>
      <c r="GSS15" s="23"/>
      <c r="GST15" s="23"/>
      <c r="GSU15" s="23"/>
      <c r="GSV15" s="23"/>
      <c r="GSW15" s="23"/>
      <c r="GSX15" s="23"/>
      <c r="GSY15" s="23"/>
      <c r="GSZ15" s="23"/>
      <c r="GTA15" s="23"/>
      <c r="GTB15" s="23"/>
      <c r="GTC15" s="23"/>
      <c r="GTD15" s="23"/>
      <c r="GTE15" s="23"/>
      <c r="GTF15" s="23"/>
      <c r="GTG15" s="23"/>
      <c r="GTH15" s="23"/>
      <c r="GTI15" s="23"/>
      <c r="GTJ15" s="23"/>
      <c r="GTK15" s="23"/>
      <c r="GTL15" s="23"/>
      <c r="GTM15" s="23"/>
      <c r="GTN15" s="23"/>
      <c r="GTO15" s="23"/>
      <c r="GTP15" s="23"/>
      <c r="GTQ15" s="23"/>
      <c r="GTR15" s="23"/>
      <c r="GTS15" s="23"/>
      <c r="GTT15" s="23"/>
      <c r="GTU15" s="23"/>
      <c r="GTV15" s="23"/>
      <c r="GTW15" s="23"/>
      <c r="GTX15" s="23"/>
      <c r="GTY15" s="23"/>
      <c r="GTZ15" s="23"/>
      <c r="GUA15" s="23"/>
      <c r="GUB15" s="23"/>
      <c r="GUC15" s="23"/>
      <c r="GUD15" s="23"/>
      <c r="GUE15" s="23"/>
      <c r="GUF15" s="23"/>
      <c r="GUG15" s="23"/>
      <c r="GUH15" s="23"/>
      <c r="GUI15" s="23"/>
      <c r="GUJ15" s="23"/>
      <c r="GUK15" s="23"/>
      <c r="GUL15" s="23"/>
      <c r="GUM15" s="23"/>
      <c r="GUN15" s="23"/>
      <c r="GUO15" s="23"/>
      <c r="GUP15" s="23"/>
      <c r="GUQ15" s="23"/>
      <c r="GUR15" s="23"/>
      <c r="GUS15" s="23"/>
      <c r="GUT15" s="23"/>
      <c r="GUU15" s="23"/>
      <c r="GUV15" s="23"/>
      <c r="GUW15" s="23"/>
      <c r="GUX15" s="23"/>
      <c r="GUY15" s="23"/>
      <c r="GUZ15" s="23"/>
      <c r="GVA15" s="23"/>
      <c r="GVB15" s="23"/>
      <c r="GVC15" s="23"/>
      <c r="GVD15" s="23"/>
      <c r="GVE15" s="23"/>
      <c r="GVF15" s="23"/>
      <c r="GVG15" s="23"/>
      <c r="GVH15" s="23"/>
      <c r="GVI15" s="23"/>
      <c r="GVJ15" s="23"/>
      <c r="GVK15" s="23"/>
      <c r="GVL15" s="23"/>
      <c r="GVM15" s="23"/>
      <c r="GVN15" s="23"/>
      <c r="GVO15" s="23"/>
      <c r="GVP15" s="23"/>
      <c r="GVQ15" s="23"/>
      <c r="GVR15" s="23"/>
      <c r="GVS15" s="23"/>
      <c r="GVT15" s="23"/>
      <c r="GVU15" s="23"/>
      <c r="GVV15" s="23"/>
      <c r="GVW15" s="23"/>
      <c r="GVX15" s="23"/>
      <c r="GVY15" s="23"/>
      <c r="GVZ15" s="23"/>
      <c r="GWA15" s="23"/>
      <c r="GWB15" s="23"/>
      <c r="GWC15" s="23"/>
      <c r="GWD15" s="23"/>
      <c r="GWE15" s="23"/>
      <c r="GWF15" s="23"/>
      <c r="GWG15" s="23"/>
      <c r="GWH15" s="23"/>
      <c r="GWI15" s="23"/>
      <c r="GWJ15" s="23"/>
      <c r="GWK15" s="23"/>
      <c r="GWL15" s="23"/>
      <c r="GWM15" s="23"/>
      <c r="GWN15" s="23"/>
      <c r="GWO15" s="23"/>
      <c r="GWP15" s="23"/>
      <c r="GWQ15" s="23"/>
      <c r="GWR15" s="23"/>
      <c r="GWS15" s="23"/>
      <c r="GWT15" s="23"/>
      <c r="GWU15" s="23"/>
      <c r="GWV15" s="23"/>
      <c r="GWW15" s="23"/>
      <c r="GWX15" s="23"/>
      <c r="GWY15" s="23"/>
      <c r="GWZ15" s="23"/>
      <c r="GXA15" s="23"/>
      <c r="GXB15" s="23"/>
      <c r="GXC15" s="23"/>
      <c r="GXD15" s="23"/>
      <c r="GXE15" s="23"/>
      <c r="GXF15" s="23"/>
      <c r="GXG15" s="23"/>
      <c r="GXH15" s="23"/>
      <c r="GXI15" s="23"/>
      <c r="GXJ15" s="23"/>
      <c r="GXK15" s="23"/>
      <c r="GXL15" s="23"/>
      <c r="GXM15" s="23"/>
      <c r="GXN15" s="23"/>
      <c r="GXO15" s="23"/>
      <c r="GXP15" s="23"/>
      <c r="GXQ15" s="23"/>
      <c r="GXR15" s="23"/>
      <c r="GXS15" s="23"/>
      <c r="GXT15" s="23"/>
      <c r="GXU15" s="23"/>
      <c r="GXV15" s="23"/>
      <c r="GXW15" s="23"/>
      <c r="GXX15" s="23"/>
      <c r="GXY15" s="23"/>
      <c r="GXZ15" s="23"/>
      <c r="GYA15" s="23"/>
      <c r="GYB15" s="23"/>
      <c r="GYC15" s="23"/>
      <c r="GYD15" s="23"/>
      <c r="GYE15" s="23"/>
      <c r="GYF15" s="23"/>
      <c r="GYG15" s="23"/>
      <c r="GYH15" s="23"/>
      <c r="GYI15" s="23"/>
      <c r="GYJ15" s="23"/>
      <c r="GYK15" s="23"/>
      <c r="GYL15" s="23"/>
      <c r="GYM15" s="23"/>
      <c r="GYN15" s="23"/>
      <c r="GYO15" s="23"/>
      <c r="GYP15" s="23"/>
      <c r="GYQ15" s="23"/>
      <c r="GYR15" s="23"/>
      <c r="GYS15" s="23"/>
      <c r="GYT15" s="23"/>
      <c r="GYU15" s="23"/>
      <c r="GYV15" s="23"/>
      <c r="GYW15" s="23"/>
      <c r="GYX15" s="23"/>
      <c r="GYY15" s="23"/>
      <c r="GYZ15" s="23"/>
      <c r="GZA15" s="23"/>
      <c r="GZB15" s="23"/>
      <c r="GZC15" s="23"/>
      <c r="GZD15" s="23"/>
      <c r="GZE15" s="23"/>
      <c r="GZF15" s="23"/>
      <c r="GZG15" s="23"/>
      <c r="GZH15" s="23"/>
      <c r="GZI15" s="23"/>
      <c r="GZJ15" s="23"/>
      <c r="GZK15" s="23"/>
      <c r="GZL15" s="23"/>
      <c r="GZM15" s="23"/>
      <c r="GZN15" s="23"/>
      <c r="GZO15" s="23"/>
      <c r="GZP15" s="23"/>
      <c r="GZQ15" s="23"/>
      <c r="GZR15" s="23"/>
      <c r="GZS15" s="23"/>
      <c r="GZT15" s="23"/>
      <c r="GZU15" s="23"/>
      <c r="GZV15" s="23"/>
      <c r="GZW15" s="23"/>
      <c r="GZX15" s="23"/>
      <c r="GZY15" s="23"/>
      <c r="GZZ15" s="23"/>
      <c r="HAA15" s="23"/>
      <c r="HAB15" s="23"/>
      <c r="HAC15" s="23"/>
      <c r="HAD15" s="23"/>
      <c r="HAE15" s="23"/>
      <c r="HAF15" s="23"/>
      <c r="HAG15" s="23"/>
      <c r="HAH15" s="23"/>
      <c r="HAI15" s="23"/>
      <c r="HAJ15" s="23"/>
      <c r="HAK15" s="23"/>
      <c r="HAL15" s="23"/>
      <c r="HAM15" s="23"/>
      <c r="HAN15" s="23"/>
      <c r="HAO15" s="23"/>
      <c r="HAP15" s="23"/>
      <c r="HAQ15" s="23"/>
      <c r="HAR15" s="23"/>
      <c r="HAS15" s="23"/>
      <c r="HAT15" s="23"/>
      <c r="HAU15" s="23"/>
      <c r="HAV15" s="23"/>
      <c r="HAW15" s="23"/>
      <c r="HAX15" s="23"/>
      <c r="HAY15" s="23"/>
      <c r="HAZ15" s="23"/>
      <c r="HBA15" s="23"/>
      <c r="HBB15" s="23"/>
      <c r="HBC15" s="23"/>
      <c r="HBD15" s="23"/>
      <c r="HBE15" s="23"/>
      <c r="HBF15" s="23"/>
      <c r="HBG15" s="23"/>
      <c r="HBH15" s="23"/>
      <c r="HBI15" s="23"/>
      <c r="HBJ15" s="23"/>
      <c r="HBK15" s="23"/>
      <c r="HBL15" s="23"/>
      <c r="HBM15" s="23"/>
      <c r="HBN15" s="23"/>
      <c r="HBO15" s="23"/>
      <c r="HBP15" s="23"/>
      <c r="HBQ15" s="23"/>
      <c r="HBR15" s="23"/>
      <c r="HBS15" s="23"/>
      <c r="HBT15" s="23"/>
      <c r="HBU15" s="23"/>
      <c r="HBV15" s="23"/>
      <c r="HBW15" s="23"/>
      <c r="HBX15" s="23"/>
      <c r="HBY15" s="23"/>
      <c r="HBZ15" s="23"/>
      <c r="HCA15" s="23"/>
      <c r="HCB15" s="23"/>
      <c r="HCC15" s="23"/>
      <c r="HCD15" s="23"/>
      <c r="HCE15" s="23"/>
      <c r="HCF15" s="23"/>
      <c r="HCG15" s="23"/>
      <c r="HCH15" s="23"/>
      <c r="HCI15" s="23"/>
      <c r="HCJ15" s="23"/>
      <c r="HCK15" s="23"/>
      <c r="HCL15" s="23"/>
      <c r="HCM15" s="23"/>
      <c r="HCN15" s="23"/>
      <c r="HCO15" s="23"/>
      <c r="HCP15" s="23"/>
      <c r="HCQ15" s="23"/>
      <c r="HCR15" s="23"/>
      <c r="HCS15" s="23"/>
      <c r="HCT15" s="23"/>
      <c r="HCU15" s="23"/>
      <c r="HCV15" s="23"/>
      <c r="HCW15" s="23"/>
      <c r="HCX15" s="23"/>
      <c r="HCY15" s="23"/>
      <c r="HCZ15" s="23"/>
      <c r="HDA15" s="23"/>
      <c r="HDB15" s="23"/>
      <c r="HDC15" s="23"/>
      <c r="HDD15" s="23"/>
      <c r="HDE15" s="23"/>
      <c r="HDF15" s="23"/>
      <c r="HDG15" s="23"/>
      <c r="HDH15" s="23"/>
      <c r="HDI15" s="23"/>
      <c r="HDJ15" s="23"/>
      <c r="HDK15" s="23"/>
      <c r="HDL15" s="23"/>
      <c r="HDM15" s="23"/>
      <c r="HDN15" s="23"/>
      <c r="HDO15" s="23"/>
      <c r="HDP15" s="23"/>
      <c r="HDQ15" s="23"/>
      <c r="HDR15" s="23"/>
      <c r="HDS15" s="23"/>
      <c r="HDT15" s="23"/>
      <c r="HDU15" s="23"/>
      <c r="HDV15" s="23"/>
      <c r="HDW15" s="23"/>
      <c r="HDX15" s="23"/>
      <c r="HDY15" s="23"/>
      <c r="HDZ15" s="23"/>
      <c r="HEA15" s="23"/>
      <c r="HEB15" s="23"/>
      <c r="HEC15" s="23"/>
      <c r="HED15" s="23"/>
      <c r="HEE15" s="23"/>
      <c r="HEF15" s="23"/>
      <c r="HEG15" s="23"/>
      <c r="HEH15" s="23"/>
      <c r="HEI15" s="23"/>
      <c r="HEJ15" s="23"/>
      <c r="HEK15" s="23"/>
      <c r="HEL15" s="23"/>
      <c r="HEM15" s="23"/>
      <c r="HEN15" s="23"/>
      <c r="HEO15" s="23"/>
      <c r="HEP15" s="23"/>
      <c r="HEQ15" s="23"/>
      <c r="HER15" s="23"/>
      <c r="HES15" s="23"/>
      <c r="HET15" s="23"/>
      <c r="HEU15" s="23"/>
      <c r="HEV15" s="23"/>
      <c r="HEW15" s="23"/>
      <c r="HEX15" s="23"/>
      <c r="HEY15" s="23"/>
      <c r="HEZ15" s="23"/>
      <c r="HFA15" s="23"/>
      <c r="HFB15" s="23"/>
      <c r="HFC15" s="23"/>
      <c r="HFD15" s="23"/>
      <c r="HFE15" s="23"/>
      <c r="HFF15" s="23"/>
      <c r="HFG15" s="23"/>
      <c r="HFH15" s="23"/>
      <c r="HFI15" s="23"/>
      <c r="HFJ15" s="23"/>
      <c r="HFK15" s="23"/>
      <c r="HFL15" s="23"/>
      <c r="HFM15" s="23"/>
      <c r="HFN15" s="23"/>
      <c r="HFO15" s="23"/>
      <c r="HFP15" s="23"/>
      <c r="HFQ15" s="23"/>
      <c r="HFR15" s="23"/>
      <c r="HFS15" s="23"/>
      <c r="HFT15" s="23"/>
      <c r="HFU15" s="23"/>
      <c r="HFV15" s="23"/>
      <c r="HFW15" s="23"/>
      <c r="HFX15" s="23"/>
      <c r="HFY15" s="23"/>
      <c r="HFZ15" s="23"/>
      <c r="HGA15" s="23"/>
      <c r="HGB15" s="23"/>
      <c r="HGC15" s="23"/>
      <c r="HGD15" s="23"/>
      <c r="HGE15" s="23"/>
      <c r="HGF15" s="23"/>
      <c r="HGG15" s="23"/>
      <c r="HGH15" s="23"/>
      <c r="HGI15" s="23"/>
      <c r="HGJ15" s="23"/>
      <c r="HGK15" s="23"/>
      <c r="HGL15" s="23"/>
      <c r="HGM15" s="23"/>
      <c r="HGN15" s="23"/>
      <c r="HGO15" s="23"/>
      <c r="HGP15" s="23"/>
      <c r="HGQ15" s="23"/>
      <c r="HGR15" s="23"/>
      <c r="HGS15" s="23"/>
      <c r="HGT15" s="23"/>
      <c r="HGU15" s="23"/>
      <c r="HGV15" s="23"/>
      <c r="HGW15" s="23"/>
      <c r="HGX15" s="23"/>
      <c r="HGY15" s="23"/>
      <c r="HGZ15" s="23"/>
      <c r="HHA15" s="23"/>
      <c r="HHB15" s="23"/>
      <c r="HHC15" s="23"/>
      <c r="HHD15" s="23"/>
      <c r="HHE15" s="23"/>
      <c r="HHF15" s="23"/>
      <c r="HHG15" s="23"/>
      <c r="HHH15" s="23"/>
      <c r="HHI15" s="23"/>
      <c r="HHJ15" s="23"/>
      <c r="HHK15" s="23"/>
      <c r="HHL15" s="23"/>
      <c r="HHM15" s="23"/>
      <c r="HHN15" s="23"/>
      <c r="HHO15" s="23"/>
      <c r="HHP15" s="23"/>
      <c r="HHQ15" s="23"/>
      <c r="HHR15" s="23"/>
      <c r="HHS15" s="23"/>
      <c r="HHT15" s="23"/>
      <c r="HHU15" s="23"/>
      <c r="HHV15" s="23"/>
      <c r="HHW15" s="23"/>
      <c r="HHX15" s="23"/>
      <c r="HHY15" s="23"/>
      <c r="HHZ15" s="23"/>
      <c r="HIA15" s="23"/>
      <c r="HIB15" s="23"/>
      <c r="HIC15" s="23"/>
      <c r="HID15" s="23"/>
      <c r="HIE15" s="23"/>
      <c r="HIF15" s="23"/>
      <c r="HIG15" s="23"/>
      <c r="HIH15" s="23"/>
      <c r="HII15" s="23"/>
      <c r="HIJ15" s="23"/>
      <c r="HIK15" s="23"/>
      <c r="HIL15" s="23"/>
      <c r="HIM15" s="23"/>
      <c r="HIN15" s="23"/>
      <c r="HIO15" s="23"/>
      <c r="HIP15" s="23"/>
      <c r="HIQ15" s="23"/>
      <c r="HIR15" s="23"/>
      <c r="HIS15" s="23"/>
      <c r="HIT15" s="23"/>
      <c r="HIU15" s="23"/>
      <c r="HIV15" s="23"/>
      <c r="HIW15" s="23"/>
      <c r="HIX15" s="23"/>
      <c r="HIY15" s="23"/>
      <c r="HIZ15" s="23"/>
      <c r="HJA15" s="23"/>
      <c r="HJB15" s="23"/>
      <c r="HJC15" s="23"/>
      <c r="HJD15" s="23"/>
      <c r="HJE15" s="23"/>
      <c r="HJF15" s="23"/>
      <c r="HJG15" s="23"/>
      <c r="HJH15" s="23"/>
      <c r="HJI15" s="23"/>
      <c r="HJJ15" s="23"/>
      <c r="HJK15" s="23"/>
      <c r="HJL15" s="23"/>
      <c r="HJM15" s="23"/>
      <c r="HJN15" s="23"/>
      <c r="HJO15" s="23"/>
      <c r="HJP15" s="23"/>
      <c r="HJQ15" s="23"/>
      <c r="HJR15" s="23"/>
      <c r="HJS15" s="23"/>
      <c r="HJT15" s="23"/>
      <c r="HJU15" s="23"/>
      <c r="HJV15" s="23"/>
      <c r="HJW15" s="23"/>
      <c r="HJX15" s="23"/>
      <c r="HJY15" s="23"/>
      <c r="HJZ15" s="23"/>
      <c r="HKA15" s="23"/>
      <c r="HKB15" s="23"/>
      <c r="HKC15" s="23"/>
      <c r="HKD15" s="23"/>
      <c r="HKE15" s="23"/>
      <c r="HKF15" s="23"/>
      <c r="HKG15" s="23"/>
      <c r="HKH15" s="23"/>
      <c r="HKI15" s="23"/>
      <c r="HKJ15" s="23"/>
      <c r="HKK15" s="23"/>
      <c r="HKL15" s="23"/>
      <c r="HKM15" s="23"/>
      <c r="HKN15" s="23"/>
      <c r="HKO15" s="23"/>
      <c r="HKP15" s="23"/>
      <c r="HKQ15" s="23"/>
      <c r="HKR15" s="23"/>
      <c r="HKS15" s="23"/>
      <c r="HKT15" s="23"/>
      <c r="HKU15" s="23"/>
      <c r="HKV15" s="23"/>
      <c r="HKW15" s="23"/>
      <c r="HKX15" s="23"/>
      <c r="HKY15" s="23"/>
      <c r="HKZ15" s="23"/>
      <c r="HLA15" s="23"/>
      <c r="HLB15" s="23"/>
      <c r="HLC15" s="23"/>
      <c r="HLD15" s="23"/>
      <c r="HLE15" s="23"/>
      <c r="HLF15" s="23"/>
      <c r="HLG15" s="23"/>
      <c r="HLH15" s="23"/>
      <c r="HLI15" s="23"/>
      <c r="HLJ15" s="23"/>
      <c r="HLK15" s="23"/>
      <c r="HLL15" s="23"/>
      <c r="HLM15" s="23"/>
      <c r="HLN15" s="23"/>
      <c r="HLO15" s="23"/>
      <c r="HLP15" s="23"/>
      <c r="HLQ15" s="23"/>
      <c r="HLR15" s="23"/>
      <c r="HLS15" s="23"/>
      <c r="HLT15" s="23"/>
      <c r="HLU15" s="23"/>
      <c r="HLV15" s="23"/>
      <c r="HLW15" s="23"/>
      <c r="HLX15" s="23"/>
      <c r="HLY15" s="23"/>
      <c r="HLZ15" s="23"/>
      <c r="HMA15" s="23"/>
      <c r="HMB15" s="23"/>
      <c r="HMC15" s="23"/>
      <c r="HMD15" s="23"/>
      <c r="HME15" s="23"/>
      <c r="HMF15" s="23"/>
      <c r="HMG15" s="23"/>
      <c r="HMH15" s="23"/>
      <c r="HMI15" s="23"/>
      <c r="HMJ15" s="23"/>
      <c r="HMK15" s="23"/>
      <c r="HML15" s="23"/>
      <c r="HMM15" s="23"/>
      <c r="HMN15" s="23"/>
      <c r="HMO15" s="23"/>
      <c r="HMP15" s="23"/>
      <c r="HMQ15" s="23"/>
      <c r="HMR15" s="23"/>
      <c r="HMS15" s="23"/>
      <c r="HMT15" s="23"/>
      <c r="HMU15" s="23"/>
      <c r="HMV15" s="23"/>
      <c r="HMW15" s="23"/>
      <c r="HMX15" s="23"/>
      <c r="HMY15" s="23"/>
      <c r="HMZ15" s="23"/>
      <c r="HNA15" s="23"/>
      <c r="HNB15" s="23"/>
      <c r="HNC15" s="23"/>
      <c r="HND15" s="23"/>
      <c r="HNE15" s="23"/>
      <c r="HNF15" s="23"/>
      <c r="HNG15" s="23"/>
      <c r="HNH15" s="23"/>
      <c r="HNI15" s="23"/>
      <c r="HNJ15" s="23"/>
      <c r="HNK15" s="23"/>
      <c r="HNL15" s="23"/>
      <c r="HNM15" s="23"/>
      <c r="HNN15" s="23"/>
      <c r="HNO15" s="23"/>
      <c r="HNP15" s="23"/>
      <c r="HNQ15" s="23"/>
      <c r="HNR15" s="23"/>
      <c r="HNS15" s="23"/>
      <c r="HNT15" s="23"/>
      <c r="HNU15" s="23"/>
      <c r="HNV15" s="23"/>
      <c r="HNW15" s="23"/>
      <c r="HNX15" s="23"/>
      <c r="HNY15" s="23"/>
      <c r="HNZ15" s="23"/>
      <c r="HOA15" s="23"/>
      <c r="HOB15" s="23"/>
      <c r="HOC15" s="23"/>
      <c r="HOD15" s="23"/>
      <c r="HOE15" s="23"/>
      <c r="HOF15" s="23"/>
      <c r="HOG15" s="23"/>
      <c r="HOH15" s="23"/>
      <c r="HOI15" s="23"/>
      <c r="HOJ15" s="23"/>
      <c r="HOK15" s="23"/>
      <c r="HOL15" s="23"/>
      <c r="HOM15" s="23"/>
      <c r="HON15" s="23"/>
      <c r="HOO15" s="23"/>
      <c r="HOP15" s="23"/>
      <c r="HOQ15" s="23"/>
      <c r="HOR15" s="23"/>
      <c r="HOS15" s="23"/>
      <c r="HOT15" s="23"/>
      <c r="HOU15" s="23"/>
      <c r="HOV15" s="23"/>
      <c r="HOW15" s="23"/>
      <c r="HOX15" s="23"/>
      <c r="HOY15" s="23"/>
      <c r="HOZ15" s="23"/>
      <c r="HPA15" s="23"/>
      <c r="HPB15" s="23"/>
      <c r="HPC15" s="23"/>
      <c r="HPD15" s="23"/>
      <c r="HPE15" s="23"/>
      <c r="HPF15" s="23"/>
      <c r="HPG15" s="23"/>
      <c r="HPH15" s="23"/>
      <c r="HPI15" s="23"/>
      <c r="HPJ15" s="23"/>
      <c r="HPK15" s="23"/>
      <c r="HPL15" s="23"/>
      <c r="HPM15" s="23"/>
      <c r="HPN15" s="23"/>
      <c r="HPO15" s="23"/>
      <c r="HPP15" s="23"/>
      <c r="HPQ15" s="23"/>
      <c r="HPR15" s="23"/>
      <c r="HPS15" s="23"/>
      <c r="HPT15" s="23"/>
      <c r="HPU15" s="23"/>
      <c r="HPV15" s="23"/>
      <c r="HPW15" s="23"/>
      <c r="HPX15" s="23"/>
      <c r="HPY15" s="23"/>
      <c r="HPZ15" s="23"/>
      <c r="HQA15" s="23"/>
      <c r="HQB15" s="23"/>
      <c r="HQC15" s="23"/>
      <c r="HQD15" s="23"/>
      <c r="HQE15" s="23"/>
      <c r="HQF15" s="23"/>
      <c r="HQG15" s="23"/>
      <c r="HQH15" s="23"/>
      <c r="HQI15" s="23"/>
      <c r="HQJ15" s="23"/>
      <c r="HQK15" s="23"/>
      <c r="HQL15" s="23"/>
      <c r="HQM15" s="23"/>
      <c r="HQN15" s="23"/>
      <c r="HQO15" s="23"/>
      <c r="HQP15" s="23"/>
      <c r="HQQ15" s="23"/>
      <c r="HQR15" s="23"/>
      <c r="HQS15" s="23"/>
      <c r="HQT15" s="23"/>
      <c r="HQU15" s="23"/>
      <c r="HQV15" s="23"/>
      <c r="HQW15" s="23"/>
      <c r="HQX15" s="23"/>
      <c r="HQY15" s="23"/>
      <c r="HQZ15" s="23"/>
      <c r="HRA15" s="23"/>
      <c r="HRB15" s="23"/>
      <c r="HRC15" s="23"/>
      <c r="HRD15" s="23"/>
      <c r="HRE15" s="23"/>
      <c r="HRF15" s="23"/>
      <c r="HRG15" s="23"/>
      <c r="HRH15" s="23"/>
      <c r="HRI15" s="23"/>
      <c r="HRJ15" s="23"/>
      <c r="HRK15" s="23"/>
      <c r="HRL15" s="23"/>
      <c r="HRM15" s="23"/>
      <c r="HRN15" s="23"/>
      <c r="HRO15" s="23"/>
      <c r="HRP15" s="23"/>
      <c r="HRQ15" s="23"/>
      <c r="HRR15" s="23"/>
      <c r="HRS15" s="23"/>
      <c r="HRT15" s="23"/>
      <c r="HRU15" s="23"/>
      <c r="HRV15" s="23"/>
      <c r="HRW15" s="23"/>
      <c r="HRX15" s="23"/>
      <c r="HRY15" s="23"/>
      <c r="HRZ15" s="23"/>
      <c r="HSA15" s="23"/>
      <c r="HSB15" s="23"/>
      <c r="HSC15" s="23"/>
      <c r="HSD15" s="23"/>
      <c r="HSE15" s="23"/>
      <c r="HSF15" s="23"/>
      <c r="HSG15" s="23"/>
      <c r="HSH15" s="23"/>
      <c r="HSI15" s="23"/>
      <c r="HSJ15" s="23"/>
      <c r="HSK15" s="23"/>
      <c r="HSL15" s="23"/>
      <c r="HSM15" s="23"/>
      <c r="HSN15" s="23"/>
      <c r="HSO15" s="23"/>
      <c r="HSP15" s="23"/>
      <c r="HSQ15" s="23"/>
      <c r="HSR15" s="23"/>
      <c r="HSS15" s="23"/>
      <c r="HST15" s="23"/>
      <c r="HSU15" s="23"/>
      <c r="HSV15" s="23"/>
      <c r="HSW15" s="23"/>
      <c r="HSX15" s="23"/>
      <c r="HSY15" s="23"/>
      <c r="HSZ15" s="23"/>
      <c r="HTA15" s="23"/>
      <c r="HTB15" s="23"/>
      <c r="HTC15" s="23"/>
      <c r="HTD15" s="23"/>
      <c r="HTE15" s="23"/>
      <c r="HTF15" s="23"/>
      <c r="HTG15" s="23"/>
      <c r="HTH15" s="23"/>
      <c r="HTI15" s="23"/>
      <c r="HTJ15" s="23"/>
      <c r="HTK15" s="23"/>
      <c r="HTL15" s="23"/>
      <c r="HTM15" s="23"/>
      <c r="HTN15" s="23"/>
      <c r="HTO15" s="23"/>
      <c r="HTP15" s="23"/>
      <c r="HTQ15" s="23"/>
      <c r="HTR15" s="23"/>
      <c r="HTS15" s="23"/>
      <c r="HTT15" s="23"/>
      <c r="HTU15" s="23"/>
      <c r="HTV15" s="23"/>
      <c r="HTW15" s="23"/>
      <c r="HTX15" s="23"/>
      <c r="HTY15" s="23"/>
      <c r="HTZ15" s="23"/>
      <c r="HUA15" s="23"/>
      <c r="HUB15" s="23"/>
      <c r="HUC15" s="23"/>
      <c r="HUD15" s="23"/>
      <c r="HUE15" s="23"/>
      <c r="HUF15" s="23"/>
      <c r="HUG15" s="23"/>
      <c r="HUH15" s="23"/>
      <c r="HUI15" s="23"/>
      <c r="HUJ15" s="23"/>
      <c r="HUK15" s="23"/>
      <c r="HUL15" s="23"/>
      <c r="HUM15" s="23"/>
      <c r="HUN15" s="23"/>
      <c r="HUO15" s="23"/>
      <c r="HUP15" s="23"/>
      <c r="HUQ15" s="23"/>
      <c r="HUR15" s="23"/>
      <c r="HUS15" s="23"/>
      <c r="HUT15" s="23"/>
      <c r="HUU15" s="23"/>
      <c r="HUV15" s="23"/>
      <c r="HUW15" s="23"/>
      <c r="HUX15" s="23"/>
      <c r="HUY15" s="23"/>
      <c r="HUZ15" s="23"/>
      <c r="HVA15" s="23"/>
      <c r="HVB15" s="23"/>
      <c r="HVC15" s="23"/>
      <c r="HVD15" s="23"/>
      <c r="HVE15" s="23"/>
      <c r="HVF15" s="23"/>
      <c r="HVG15" s="23"/>
      <c r="HVH15" s="23"/>
      <c r="HVI15" s="23"/>
      <c r="HVJ15" s="23"/>
      <c r="HVK15" s="23"/>
      <c r="HVL15" s="23"/>
      <c r="HVM15" s="23"/>
      <c r="HVN15" s="23"/>
      <c r="HVO15" s="23"/>
      <c r="HVP15" s="23"/>
      <c r="HVQ15" s="23"/>
      <c r="HVR15" s="23"/>
      <c r="HVS15" s="23"/>
      <c r="HVT15" s="23"/>
      <c r="HVU15" s="23"/>
      <c r="HVV15" s="23"/>
      <c r="HVW15" s="23"/>
      <c r="HVX15" s="23"/>
      <c r="HVY15" s="23"/>
      <c r="HVZ15" s="23"/>
      <c r="HWA15" s="23"/>
      <c r="HWB15" s="23"/>
      <c r="HWC15" s="23"/>
      <c r="HWD15" s="23"/>
      <c r="HWE15" s="23"/>
      <c r="HWF15" s="23"/>
      <c r="HWG15" s="23"/>
      <c r="HWH15" s="23"/>
      <c r="HWI15" s="23"/>
      <c r="HWJ15" s="23"/>
      <c r="HWK15" s="23"/>
      <c r="HWL15" s="23"/>
      <c r="HWM15" s="23"/>
      <c r="HWN15" s="23"/>
      <c r="HWO15" s="23"/>
      <c r="HWP15" s="23"/>
      <c r="HWQ15" s="23"/>
      <c r="HWR15" s="23"/>
      <c r="HWS15" s="23"/>
      <c r="HWT15" s="23"/>
      <c r="HWU15" s="23"/>
      <c r="HWV15" s="23"/>
      <c r="HWW15" s="23"/>
      <c r="HWX15" s="23"/>
      <c r="HWY15" s="23"/>
      <c r="HWZ15" s="23"/>
      <c r="HXA15" s="23"/>
      <c r="HXB15" s="23"/>
      <c r="HXC15" s="23"/>
      <c r="HXD15" s="23"/>
      <c r="HXE15" s="23"/>
      <c r="HXF15" s="23"/>
      <c r="HXG15" s="23"/>
      <c r="HXH15" s="23"/>
      <c r="HXI15" s="23"/>
      <c r="HXJ15" s="23"/>
      <c r="HXK15" s="23"/>
      <c r="HXL15" s="23"/>
      <c r="HXM15" s="23"/>
      <c r="HXN15" s="23"/>
      <c r="HXO15" s="23"/>
      <c r="HXP15" s="23"/>
      <c r="HXQ15" s="23"/>
      <c r="HXR15" s="23"/>
      <c r="HXS15" s="23"/>
      <c r="HXT15" s="23"/>
      <c r="HXU15" s="23"/>
      <c r="HXV15" s="23"/>
      <c r="HXW15" s="23"/>
      <c r="HXX15" s="23"/>
      <c r="HXY15" s="23"/>
      <c r="HXZ15" s="23"/>
      <c r="HYA15" s="23"/>
      <c r="HYB15" s="23"/>
      <c r="HYC15" s="23"/>
      <c r="HYD15" s="23"/>
      <c r="HYE15" s="23"/>
      <c r="HYF15" s="23"/>
      <c r="HYG15" s="23"/>
      <c r="HYH15" s="23"/>
      <c r="HYI15" s="23"/>
      <c r="HYJ15" s="23"/>
      <c r="HYK15" s="23"/>
      <c r="HYL15" s="23"/>
      <c r="HYM15" s="23"/>
      <c r="HYN15" s="23"/>
      <c r="HYO15" s="23"/>
      <c r="HYP15" s="23"/>
      <c r="HYQ15" s="23"/>
      <c r="HYR15" s="23"/>
      <c r="HYS15" s="23"/>
      <c r="HYT15" s="23"/>
      <c r="HYU15" s="23"/>
      <c r="HYV15" s="23"/>
      <c r="HYW15" s="23"/>
      <c r="HYX15" s="23"/>
      <c r="HYY15" s="23"/>
      <c r="HYZ15" s="23"/>
      <c r="HZA15" s="23"/>
      <c r="HZB15" s="23"/>
      <c r="HZC15" s="23"/>
      <c r="HZD15" s="23"/>
      <c r="HZE15" s="23"/>
      <c r="HZF15" s="23"/>
      <c r="HZG15" s="23"/>
      <c r="HZH15" s="23"/>
      <c r="HZI15" s="23"/>
      <c r="HZJ15" s="23"/>
      <c r="HZK15" s="23"/>
      <c r="HZL15" s="23"/>
      <c r="HZM15" s="23"/>
      <c r="HZN15" s="23"/>
      <c r="HZO15" s="23"/>
      <c r="HZP15" s="23"/>
      <c r="HZQ15" s="23"/>
      <c r="HZR15" s="23"/>
      <c r="HZS15" s="23"/>
      <c r="HZT15" s="23"/>
      <c r="HZU15" s="23"/>
      <c r="HZV15" s="23"/>
      <c r="HZW15" s="23"/>
      <c r="HZX15" s="23"/>
      <c r="HZY15" s="23"/>
      <c r="HZZ15" s="23"/>
      <c r="IAA15" s="23"/>
      <c r="IAB15" s="23"/>
      <c r="IAC15" s="23"/>
      <c r="IAD15" s="23"/>
      <c r="IAE15" s="23"/>
      <c r="IAF15" s="23"/>
      <c r="IAG15" s="23"/>
      <c r="IAH15" s="23"/>
      <c r="IAI15" s="23"/>
      <c r="IAJ15" s="23"/>
      <c r="IAK15" s="23"/>
      <c r="IAL15" s="23"/>
      <c r="IAM15" s="23"/>
      <c r="IAN15" s="23"/>
      <c r="IAO15" s="23"/>
      <c r="IAP15" s="23"/>
      <c r="IAQ15" s="23"/>
      <c r="IAR15" s="23"/>
      <c r="IAS15" s="23"/>
      <c r="IAT15" s="23"/>
      <c r="IAU15" s="23"/>
      <c r="IAV15" s="23"/>
      <c r="IAW15" s="23"/>
      <c r="IAX15" s="23"/>
      <c r="IAY15" s="23"/>
      <c r="IAZ15" s="23"/>
      <c r="IBA15" s="23"/>
      <c r="IBB15" s="23"/>
      <c r="IBC15" s="23"/>
      <c r="IBD15" s="23"/>
      <c r="IBE15" s="23"/>
      <c r="IBF15" s="23"/>
      <c r="IBG15" s="23"/>
      <c r="IBH15" s="23"/>
      <c r="IBI15" s="23"/>
      <c r="IBJ15" s="23"/>
      <c r="IBK15" s="23"/>
      <c r="IBL15" s="23"/>
      <c r="IBM15" s="23"/>
      <c r="IBN15" s="23"/>
      <c r="IBO15" s="23"/>
      <c r="IBP15" s="23"/>
      <c r="IBQ15" s="23"/>
      <c r="IBR15" s="23"/>
      <c r="IBS15" s="23"/>
      <c r="IBT15" s="23"/>
      <c r="IBU15" s="23"/>
      <c r="IBV15" s="23"/>
      <c r="IBW15" s="23"/>
      <c r="IBX15" s="23"/>
      <c r="IBY15" s="23"/>
      <c r="IBZ15" s="23"/>
      <c r="ICA15" s="23"/>
      <c r="ICB15" s="23"/>
      <c r="ICC15" s="23"/>
      <c r="ICD15" s="23"/>
      <c r="ICE15" s="23"/>
      <c r="ICF15" s="23"/>
      <c r="ICG15" s="23"/>
      <c r="ICH15" s="23"/>
      <c r="ICI15" s="23"/>
      <c r="ICJ15" s="23"/>
      <c r="ICK15" s="23"/>
      <c r="ICL15" s="23"/>
      <c r="ICM15" s="23"/>
      <c r="ICN15" s="23"/>
      <c r="ICO15" s="23"/>
      <c r="ICP15" s="23"/>
      <c r="ICQ15" s="23"/>
      <c r="ICR15" s="23"/>
      <c r="ICS15" s="23"/>
      <c r="ICT15" s="23"/>
      <c r="ICU15" s="23"/>
      <c r="ICV15" s="23"/>
      <c r="ICW15" s="23"/>
      <c r="ICX15" s="23"/>
      <c r="ICY15" s="23"/>
      <c r="ICZ15" s="23"/>
      <c r="IDA15" s="23"/>
      <c r="IDB15" s="23"/>
      <c r="IDC15" s="23"/>
      <c r="IDD15" s="23"/>
      <c r="IDE15" s="23"/>
      <c r="IDF15" s="23"/>
      <c r="IDG15" s="23"/>
      <c r="IDH15" s="23"/>
      <c r="IDI15" s="23"/>
      <c r="IDJ15" s="23"/>
      <c r="IDK15" s="23"/>
      <c r="IDL15" s="23"/>
      <c r="IDM15" s="23"/>
      <c r="IDN15" s="23"/>
      <c r="IDO15" s="23"/>
      <c r="IDP15" s="23"/>
      <c r="IDQ15" s="23"/>
      <c r="IDR15" s="23"/>
      <c r="IDS15" s="23"/>
      <c r="IDT15" s="23"/>
      <c r="IDU15" s="23"/>
      <c r="IDV15" s="23"/>
      <c r="IDW15" s="23"/>
      <c r="IDX15" s="23"/>
      <c r="IDY15" s="23"/>
      <c r="IDZ15" s="23"/>
      <c r="IEA15" s="23"/>
      <c r="IEB15" s="23"/>
      <c r="IEC15" s="23"/>
      <c r="IED15" s="23"/>
      <c r="IEE15" s="23"/>
      <c r="IEF15" s="23"/>
      <c r="IEG15" s="23"/>
      <c r="IEH15" s="23"/>
      <c r="IEI15" s="23"/>
      <c r="IEJ15" s="23"/>
      <c r="IEK15" s="23"/>
      <c r="IEL15" s="23"/>
      <c r="IEM15" s="23"/>
      <c r="IEN15" s="23"/>
      <c r="IEO15" s="23"/>
      <c r="IEP15" s="23"/>
      <c r="IEQ15" s="23"/>
      <c r="IER15" s="23"/>
      <c r="IES15" s="23"/>
      <c r="IET15" s="23"/>
      <c r="IEU15" s="23"/>
      <c r="IEV15" s="23"/>
      <c r="IEW15" s="23"/>
      <c r="IEX15" s="23"/>
      <c r="IEY15" s="23"/>
      <c r="IEZ15" s="23"/>
      <c r="IFA15" s="23"/>
      <c r="IFB15" s="23"/>
      <c r="IFC15" s="23"/>
      <c r="IFD15" s="23"/>
      <c r="IFE15" s="23"/>
      <c r="IFF15" s="23"/>
      <c r="IFG15" s="23"/>
      <c r="IFH15" s="23"/>
      <c r="IFI15" s="23"/>
      <c r="IFJ15" s="23"/>
      <c r="IFK15" s="23"/>
      <c r="IFL15" s="23"/>
      <c r="IFM15" s="23"/>
      <c r="IFN15" s="23"/>
      <c r="IFO15" s="23"/>
      <c r="IFP15" s="23"/>
      <c r="IFQ15" s="23"/>
      <c r="IFR15" s="23"/>
      <c r="IFS15" s="23"/>
      <c r="IFT15" s="23"/>
      <c r="IFU15" s="23"/>
      <c r="IFV15" s="23"/>
      <c r="IFW15" s="23"/>
      <c r="IFX15" s="23"/>
      <c r="IFY15" s="23"/>
      <c r="IFZ15" s="23"/>
      <c r="IGA15" s="23"/>
      <c r="IGB15" s="23"/>
      <c r="IGC15" s="23"/>
      <c r="IGD15" s="23"/>
      <c r="IGE15" s="23"/>
      <c r="IGF15" s="23"/>
      <c r="IGG15" s="23"/>
      <c r="IGH15" s="23"/>
      <c r="IGI15" s="23"/>
      <c r="IGJ15" s="23"/>
      <c r="IGK15" s="23"/>
      <c r="IGL15" s="23"/>
      <c r="IGM15" s="23"/>
      <c r="IGN15" s="23"/>
      <c r="IGO15" s="23"/>
      <c r="IGP15" s="23"/>
      <c r="IGQ15" s="23"/>
      <c r="IGR15" s="23"/>
      <c r="IGS15" s="23"/>
      <c r="IGT15" s="23"/>
      <c r="IGU15" s="23"/>
      <c r="IGV15" s="23"/>
      <c r="IGW15" s="23"/>
      <c r="IGX15" s="23"/>
      <c r="IGY15" s="23"/>
      <c r="IGZ15" s="23"/>
      <c r="IHA15" s="23"/>
      <c r="IHB15" s="23"/>
      <c r="IHC15" s="23"/>
      <c r="IHD15" s="23"/>
      <c r="IHE15" s="23"/>
      <c r="IHF15" s="23"/>
      <c r="IHG15" s="23"/>
      <c r="IHH15" s="23"/>
      <c r="IHI15" s="23"/>
      <c r="IHJ15" s="23"/>
      <c r="IHK15" s="23"/>
      <c r="IHL15" s="23"/>
      <c r="IHM15" s="23"/>
      <c r="IHN15" s="23"/>
      <c r="IHO15" s="23"/>
      <c r="IHP15" s="23"/>
      <c r="IHQ15" s="23"/>
      <c r="IHR15" s="23"/>
      <c r="IHS15" s="23"/>
      <c r="IHT15" s="23"/>
      <c r="IHU15" s="23"/>
      <c r="IHV15" s="23"/>
      <c r="IHW15" s="23"/>
      <c r="IHX15" s="23"/>
      <c r="IHY15" s="23"/>
      <c r="IHZ15" s="23"/>
      <c r="IIA15" s="23"/>
      <c r="IIB15" s="23"/>
      <c r="IIC15" s="23"/>
      <c r="IID15" s="23"/>
      <c r="IIE15" s="23"/>
      <c r="IIF15" s="23"/>
      <c r="IIG15" s="23"/>
      <c r="IIH15" s="23"/>
      <c r="III15" s="23"/>
      <c r="IIJ15" s="23"/>
      <c r="IIK15" s="23"/>
      <c r="IIL15" s="23"/>
      <c r="IIM15" s="23"/>
      <c r="IIN15" s="23"/>
      <c r="IIO15" s="23"/>
      <c r="IIP15" s="23"/>
      <c r="IIQ15" s="23"/>
      <c r="IIR15" s="23"/>
      <c r="IIS15" s="23"/>
      <c r="IIT15" s="23"/>
      <c r="IIU15" s="23"/>
      <c r="IIV15" s="23"/>
      <c r="IIW15" s="23"/>
      <c r="IIX15" s="23"/>
      <c r="IIY15" s="23"/>
      <c r="IIZ15" s="23"/>
      <c r="IJA15" s="23"/>
      <c r="IJB15" s="23"/>
      <c r="IJC15" s="23"/>
      <c r="IJD15" s="23"/>
      <c r="IJE15" s="23"/>
      <c r="IJF15" s="23"/>
      <c r="IJG15" s="23"/>
      <c r="IJH15" s="23"/>
      <c r="IJI15" s="23"/>
      <c r="IJJ15" s="23"/>
      <c r="IJK15" s="23"/>
      <c r="IJL15" s="23"/>
      <c r="IJM15" s="23"/>
      <c r="IJN15" s="23"/>
      <c r="IJO15" s="23"/>
      <c r="IJP15" s="23"/>
      <c r="IJQ15" s="23"/>
      <c r="IJR15" s="23"/>
      <c r="IJS15" s="23"/>
      <c r="IJT15" s="23"/>
      <c r="IJU15" s="23"/>
      <c r="IJV15" s="23"/>
      <c r="IJW15" s="23"/>
      <c r="IJX15" s="23"/>
      <c r="IJY15" s="23"/>
      <c r="IJZ15" s="23"/>
      <c r="IKA15" s="23"/>
      <c r="IKB15" s="23"/>
      <c r="IKC15" s="23"/>
      <c r="IKD15" s="23"/>
      <c r="IKE15" s="23"/>
      <c r="IKF15" s="23"/>
      <c r="IKG15" s="23"/>
      <c r="IKH15" s="23"/>
      <c r="IKI15" s="23"/>
      <c r="IKJ15" s="23"/>
      <c r="IKK15" s="23"/>
      <c r="IKL15" s="23"/>
      <c r="IKM15" s="23"/>
      <c r="IKN15" s="23"/>
      <c r="IKO15" s="23"/>
      <c r="IKP15" s="23"/>
      <c r="IKQ15" s="23"/>
      <c r="IKR15" s="23"/>
      <c r="IKS15" s="23"/>
      <c r="IKT15" s="23"/>
      <c r="IKU15" s="23"/>
      <c r="IKV15" s="23"/>
      <c r="IKW15" s="23"/>
      <c r="IKX15" s="23"/>
      <c r="IKY15" s="23"/>
      <c r="IKZ15" s="23"/>
      <c r="ILA15" s="23"/>
      <c r="ILB15" s="23"/>
      <c r="ILC15" s="23"/>
      <c r="ILD15" s="23"/>
      <c r="ILE15" s="23"/>
      <c r="ILF15" s="23"/>
      <c r="ILG15" s="23"/>
      <c r="ILH15" s="23"/>
      <c r="ILI15" s="23"/>
      <c r="ILJ15" s="23"/>
      <c r="ILK15" s="23"/>
      <c r="ILL15" s="23"/>
      <c r="ILM15" s="23"/>
      <c r="ILN15" s="23"/>
      <c r="ILO15" s="23"/>
      <c r="ILP15" s="23"/>
      <c r="ILQ15" s="23"/>
      <c r="ILR15" s="23"/>
      <c r="ILS15" s="23"/>
      <c r="ILT15" s="23"/>
      <c r="ILU15" s="23"/>
      <c r="ILV15" s="23"/>
      <c r="ILW15" s="23"/>
      <c r="ILX15" s="23"/>
      <c r="ILY15" s="23"/>
      <c r="ILZ15" s="23"/>
      <c r="IMA15" s="23"/>
      <c r="IMB15" s="23"/>
      <c r="IMC15" s="23"/>
      <c r="IMD15" s="23"/>
      <c r="IME15" s="23"/>
      <c r="IMF15" s="23"/>
      <c r="IMG15" s="23"/>
      <c r="IMH15" s="23"/>
      <c r="IMI15" s="23"/>
      <c r="IMJ15" s="23"/>
      <c r="IMK15" s="23"/>
      <c r="IML15" s="23"/>
      <c r="IMM15" s="23"/>
      <c r="IMN15" s="23"/>
      <c r="IMO15" s="23"/>
      <c r="IMP15" s="23"/>
      <c r="IMQ15" s="23"/>
      <c r="IMR15" s="23"/>
      <c r="IMS15" s="23"/>
      <c r="IMT15" s="23"/>
      <c r="IMU15" s="23"/>
      <c r="IMV15" s="23"/>
      <c r="IMW15" s="23"/>
      <c r="IMX15" s="23"/>
      <c r="IMY15" s="23"/>
      <c r="IMZ15" s="23"/>
      <c r="INA15" s="23"/>
      <c r="INB15" s="23"/>
      <c r="INC15" s="23"/>
      <c r="IND15" s="23"/>
      <c r="INE15" s="23"/>
      <c r="INF15" s="23"/>
      <c r="ING15" s="23"/>
      <c r="INH15" s="23"/>
      <c r="INI15" s="23"/>
      <c r="INJ15" s="23"/>
      <c r="INK15" s="23"/>
      <c r="INL15" s="23"/>
      <c r="INM15" s="23"/>
      <c r="INN15" s="23"/>
      <c r="INO15" s="23"/>
      <c r="INP15" s="23"/>
      <c r="INQ15" s="23"/>
      <c r="INR15" s="23"/>
      <c r="INS15" s="23"/>
      <c r="INT15" s="23"/>
      <c r="INU15" s="23"/>
      <c r="INV15" s="23"/>
      <c r="INW15" s="23"/>
      <c r="INX15" s="23"/>
      <c r="INY15" s="23"/>
      <c r="INZ15" s="23"/>
      <c r="IOA15" s="23"/>
      <c r="IOB15" s="23"/>
      <c r="IOC15" s="23"/>
      <c r="IOD15" s="23"/>
      <c r="IOE15" s="23"/>
      <c r="IOF15" s="23"/>
      <c r="IOG15" s="23"/>
      <c r="IOH15" s="23"/>
      <c r="IOI15" s="23"/>
      <c r="IOJ15" s="23"/>
      <c r="IOK15" s="23"/>
      <c r="IOL15" s="23"/>
      <c r="IOM15" s="23"/>
      <c r="ION15" s="23"/>
      <c r="IOO15" s="23"/>
      <c r="IOP15" s="23"/>
      <c r="IOQ15" s="23"/>
      <c r="IOR15" s="23"/>
      <c r="IOS15" s="23"/>
      <c r="IOT15" s="23"/>
      <c r="IOU15" s="23"/>
      <c r="IOV15" s="23"/>
      <c r="IOW15" s="23"/>
      <c r="IOX15" s="23"/>
      <c r="IOY15" s="23"/>
      <c r="IOZ15" s="23"/>
      <c r="IPA15" s="23"/>
      <c r="IPB15" s="23"/>
      <c r="IPC15" s="23"/>
      <c r="IPD15" s="23"/>
      <c r="IPE15" s="23"/>
      <c r="IPF15" s="23"/>
      <c r="IPG15" s="23"/>
      <c r="IPH15" s="23"/>
      <c r="IPI15" s="23"/>
      <c r="IPJ15" s="23"/>
      <c r="IPK15" s="23"/>
      <c r="IPL15" s="23"/>
      <c r="IPM15" s="23"/>
      <c r="IPN15" s="23"/>
      <c r="IPO15" s="23"/>
      <c r="IPP15" s="23"/>
      <c r="IPQ15" s="23"/>
      <c r="IPR15" s="23"/>
      <c r="IPS15" s="23"/>
      <c r="IPT15" s="23"/>
      <c r="IPU15" s="23"/>
      <c r="IPV15" s="23"/>
      <c r="IPW15" s="23"/>
      <c r="IPX15" s="23"/>
      <c r="IPY15" s="23"/>
      <c r="IPZ15" s="23"/>
      <c r="IQA15" s="23"/>
      <c r="IQB15" s="23"/>
      <c r="IQC15" s="23"/>
      <c r="IQD15" s="23"/>
      <c r="IQE15" s="23"/>
      <c r="IQF15" s="23"/>
      <c r="IQG15" s="23"/>
      <c r="IQH15" s="23"/>
      <c r="IQI15" s="23"/>
      <c r="IQJ15" s="23"/>
      <c r="IQK15" s="23"/>
      <c r="IQL15" s="23"/>
      <c r="IQM15" s="23"/>
      <c r="IQN15" s="23"/>
      <c r="IQO15" s="23"/>
      <c r="IQP15" s="23"/>
      <c r="IQQ15" s="23"/>
      <c r="IQR15" s="23"/>
      <c r="IQS15" s="23"/>
      <c r="IQT15" s="23"/>
      <c r="IQU15" s="23"/>
      <c r="IQV15" s="23"/>
      <c r="IQW15" s="23"/>
      <c r="IQX15" s="23"/>
      <c r="IQY15" s="23"/>
      <c r="IQZ15" s="23"/>
      <c r="IRA15" s="23"/>
      <c r="IRB15" s="23"/>
      <c r="IRC15" s="23"/>
      <c r="IRD15" s="23"/>
      <c r="IRE15" s="23"/>
      <c r="IRF15" s="23"/>
      <c r="IRG15" s="23"/>
      <c r="IRH15" s="23"/>
      <c r="IRI15" s="23"/>
      <c r="IRJ15" s="23"/>
      <c r="IRK15" s="23"/>
      <c r="IRL15" s="23"/>
      <c r="IRM15" s="23"/>
      <c r="IRN15" s="23"/>
      <c r="IRO15" s="23"/>
      <c r="IRP15" s="23"/>
      <c r="IRQ15" s="23"/>
      <c r="IRR15" s="23"/>
      <c r="IRS15" s="23"/>
      <c r="IRT15" s="23"/>
      <c r="IRU15" s="23"/>
      <c r="IRV15" s="23"/>
      <c r="IRW15" s="23"/>
      <c r="IRX15" s="23"/>
      <c r="IRY15" s="23"/>
      <c r="IRZ15" s="23"/>
      <c r="ISA15" s="23"/>
      <c r="ISB15" s="23"/>
      <c r="ISC15" s="23"/>
      <c r="ISD15" s="23"/>
      <c r="ISE15" s="23"/>
      <c r="ISF15" s="23"/>
      <c r="ISG15" s="23"/>
      <c r="ISH15" s="23"/>
      <c r="ISI15" s="23"/>
      <c r="ISJ15" s="23"/>
      <c r="ISK15" s="23"/>
      <c r="ISL15" s="23"/>
      <c r="ISM15" s="23"/>
      <c r="ISN15" s="23"/>
      <c r="ISO15" s="23"/>
      <c r="ISP15" s="23"/>
      <c r="ISQ15" s="23"/>
      <c r="ISR15" s="23"/>
      <c r="ISS15" s="23"/>
      <c r="IST15" s="23"/>
      <c r="ISU15" s="23"/>
      <c r="ISV15" s="23"/>
      <c r="ISW15" s="23"/>
      <c r="ISX15" s="23"/>
      <c r="ISY15" s="23"/>
      <c r="ISZ15" s="23"/>
      <c r="ITA15" s="23"/>
      <c r="ITB15" s="23"/>
      <c r="ITC15" s="23"/>
      <c r="ITD15" s="23"/>
      <c r="ITE15" s="23"/>
      <c r="ITF15" s="23"/>
      <c r="ITG15" s="23"/>
      <c r="ITH15" s="23"/>
      <c r="ITI15" s="23"/>
      <c r="ITJ15" s="23"/>
      <c r="ITK15" s="23"/>
      <c r="ITL15" s="23"/>
      <c r="ITM15" s="23"/>
      <c r="ITN15" s="23"/>
      <c r="ITO15" s="23"/>
      <c r="ITP15" s="23"/>
      <c r="ITQ15" s="23"/>
      <c r="ITR15" s="23"/>
      <c r="ITS15" s="23"/>
      <c r="ITT15" s="23"/>
      <c r="ITU15" s="23"/>
      <c r="ITV15" s="23"/>
      <c r="ITW15" s="23"/>
      <c r="ITX15" s="23"/>
      <c r="ITY15" s="23"/>
      <c r="ITZ15" s="23"/>
      <c r="IUA15" s="23"/>
      <c r="IUB15" s="23"/>
      <c r="IUC15" s="23"/>
      <c r="IUD15" s="23"/>
      <c r="IUE15" s="23"/>
      <c r="IUF15" s="23"/>
      <c r="IUG15" s="23"/>
      <c r="IUH15" s="23"/>
      <c r="IUI15" s="23"/>
      <c r="IUJ15" s="23"/>
      <c r="IUK15" s="23"/>
      <c r="IUL15" s="23"/>
      <c r="IUM15" s="23"/>
      <c r="IUN15" s="23"/>
      <c r="IUO15" s="23"/>
      <c r="IUP15" s="23"/>
      <c r="IUQ15" s="23"/>
      <c r="IUR15" s="23"/>
      <c r="IUS15" s="23"/>
      <c r="IUT15" s="23"/>
      <c r="IUU15" s="23"/>
      <c r="IUV15" s="23"/>
      <c r="IUW15" s="23"/>
      <c r="IUX15" s="23"/>
      <c r="IUY15" s="23"/>
      <c r="IUZ15" s="23"/>
      <c r="IVA15" s="23"/>
      <c r="IVB15" s="23"/>
      <c r="IVC15" s="23"/>
      <c r="IVD15" s="23"/>
      <c r="IVE15" s="23"/>
      <c r="IVF15" s="23"/>
      <c r="IVG15" s="23"/>
      <c r="IVH15" s="23"/>
      <c r="IVI15" s="23"/>
      <c r="IVJ15" s="23"/>
      <c r="IVK15" s="23"/>
      <c r="IVL15" s="23"/>
      <c r="IVM15" s="23"/>
      <c r="IVN15" s="23"/>
      <c r="IVO15" s="23"/>
      <c r="IVP15" s="23"/>
      <c r="IVQ15" s="23"/>
      <c r="IVR15" s="23"/>
      <c r="IVS15" s="23"/>
      <c r="IVT15" s="23"/>
      <c r="IVU15" s="23"/>
      <c r="IVV15" s="23"/>
      <c r="IVW15" s="23"/>
      <c r="IVX15" s="23"/>
      <c r="IVY15" s="23"/>
      <c r="IVZ15" s="23"/>
      <c r="IWA15" s="23"/>
      <c r="IWB15" s="23"/>
      <c r="IWC15" s="23"/>
      <c r="IWD15" s="23"/>
      <c r="IWE15" s="23"/>
      <c r="IWF15" s="23"/>
      <c r="IWG15" s="23"/>
      <c r="IWH15" s="23"/>
      <c r="IWI15" s="23"/>
      <c r="IWJ15" s="23"/>
      <c r="IWK15" s="23"/>
      <c r="IWL15" s="23"/>
      <c r="IWM15" s="23"/>
      <c r="IWN15" s="23"/>
      <c r="IWO15" s="23"/>
      <c r="IWP15" s="23"/>
      <c r="IWQ15" s="23"/>
      <c r="IWR15" s="23"/>
      <c r="IWS15" s="23"/>
      <c r="IWT15" s="23"/>
      <c r="IWU15" s="23"/>
      <c r="IWV15" s="23"/>
      <c r="IWW15" s="23"/>
      <c r="IWX15" s="23"/>
      <c r="IWY15" s="23"/>
      <c r="IWZ15" s="23"/>
      <c r="IXA15" s="23"/>
      <c r="IXB15" s="23"/>
      <c r="IXC15" s="23"/>
      <c r="IXD15" s="23"/>
      <c r="IXE15" s="23"/>
      <c r="IXF15" s="23"/>
      <c r="IXG15" s="23"/>
      <c r="IXH15" s="23"/>
      <c r="IXI15" s="23"/>
      <c r="IXJ15" s="23"/>
      <c r="IXK15" s="23"/>
      <c r="IXL15" s="23"/>
      <c r="IXM15" s="23"/>
      <c r="IXN15" s="23"/>
      <c r="IXO15" s="23"/>
      <c r="IXP15" s="23"/>
      <c r="IXQ15" s="23"/>
      <c r="IXR15" s="23"/>
      <c r="IXS15" s="23"/>
      <c r="IXT15" s="23"/>
      <c r="IXU15" s="23"/>
      <c r="IXV15" s="23"/>
      <c r="IXW15" s="23"/>
      <c r="IXX15" s="23"/>
      <c r="IXY15" s="23"/>
      <c r="IXZ15" s="23"/>
      <c r="IYA15" s="23"/>
      <c r="IYB15" s="23"/>
      <c r="IYC15" s="23"/>
      <c r="IYD15" s="23"/>
      <c r="IYE15" s="23"/>
      <c r="IYF15" s="23"/>
      <c r="IYG15" s="23"/>
      <c r="IYH15" s="23"/>
      <c r="IYI15" s="23"/>
      <c r="IYJ15" s="23"/>
      <c r="IYK15" s="23"/>
      <c r="IYL15" s="23"/>
      <c r="IYM15" s="23"/>
      <c r="IYN15" s="23"/>
      <c r="IYO15" s="23"/>
      <c r="IYP15" s="23"/>
      <c r="IYQ15" s="23"/>
      <c r="IYR15" s="23"/>
      <c r="IYS15" s="23"/>
      <c r="IYT15" s="23"/>
      <c r="IYU15" s="23"/>
      <c r="IYV15" s="23"/>
      <c r="IYW15" s="23"/>
      <c r="IYX15" s="23"/>
      <c r="IYY15" s="23"/>
      <c r="IYZ15" s="23"/>
      <c r="IZA15" s="23"/>
      <c r="IZB15" s="23"/>
      <c r="IZC15" s="23"/>
      <c r="IZD15" s="23"/>
      <c r="IZE15" s="23"/>
      <c r="IZF15" s="23"/>
      <c r="IZG15" s="23"/>
      <c r="IZH15" s="23"/>
      <c r="IZI15" s="23"/>
      <c r="IZJ15" s="23"/>
      <c r="IZK15" s="23"/>
      <c r="IZL15" s="23"/>
      <c r="IZM15" s="23"/>
      <c r="IZN15" s="23"/>
      <c r="IZO15" s="23"/>
      <c r="IZP15" s="23"/>
      <c r="IZQ15" s="23"/>
      <c r="IZR15" s="23"/>
      <c r="IZS15" s="23"/>
      <c r="IZT15" s="23"/>
      <c r="IZU15" s="23"/>
      <c r="IZV15" s="23"/>
      <c r="IZW15" s="23"/>
      <c r="IZX15" s="23"/>
      <c r="IZY15" s="23"/>
      <c r="IZZ15" s="23"/>
      <c r="JAA15" s="23"/>
      <c r="JAB15" s="23"/>
      <c r="JAC15" s="23"/>
      <c r="JAD15" s="23"/>
      <c r="JAE15" s="23"/>
      <c r="JAF15" s="23"/>
      <c r="JAG15" s="23"/>
      <c r="JAH15" s="23"/>
      <c r="JAI15" s="23"/>
      <c r="JAJ15" s="23"/>
      <c r="JAK15" s="23"/>
      <c r="JAL15" s="23"/>
      <c r="JAM15" s="23"/>
      <c r="JAN15" s="23"/>
      <c r="JAO15" s="23"/>
      <c r="JAP15" s="23"/>
      <c r="JAQ15" s="23"/>
      <c r="JAR15" s="23"/>
      <c r="JAS15" s="23"/>
      <c r="JAT15" s="23"/>
      <c r="JAU15" s="23"/>
      <c r="JAV15" s="23"/>
      <c r="JAW15" s="23"/>
      <c r="JAX15" s="23"/>
      <c r="JAY15" s="23"/>
      <c r="JAZ15" s="23"/>
      <c r="JBA15" s="23"/>
      <c r="JBB15" s="23"/>
      <c r="JBC15" s="23"/>
      <c r="JBD15" s="23"/>
      <c r="JBE15" s="23"/>
      <c r="JBF15" s="23"/>
      <c r="JBG15" s="23"/>
      <c r="JBH15" s="23"/>
      <c r="JBI15" s="23"/>
      <c r="JBJ15" s="23"/>
      <c r="JBK15" s="23"/>
      <c r="JBL15" s="23"/>
      <c r="JBM15" s="23"/>
      <c r="JBN15" s="23"/>
      <c r="JBO15" s="23"/>
      <c r="JBP15" s="23"/>
      <c r="JBQ15" s="23"/>
      <c r="JBR15" s="23"/>
      <c r="JBS15" s="23"/>
      <c r="JBT15" s="23"/>
      <c r="JBU15" s="23"/>
      <c r="JBV15" s="23"/>
      <c r="JBW15" s="23"/>
      <c r="JBX15" s="23"/>
      <c r="JBY15" s="23"/>
      <c r="JBZ15" s="23"/>
      <c r="JCA15" s="23"/>
      <c r="JCB15" s="23"/>
      <c r="JCC15" s="23"/>
      <c r="JCD15" s="23"/>
      <c r="JCE15" s="23"/>
      <c r="JCF15" s="23"/>
      <c r="JCG15" s="23"/>
      <c r="JCH15" s="23"/>
      <c r="JCI15" s="23"/>
      <c r="JCJ15" s="23"/>
      <c r="JCK15" s="23"/>
      <c r="JCL15" s="23"/>
      <c r="JCM15" s="23"/>
      <c r="JCN15" s="23"/>
      <c r="JCO15" s="23"/>
      <c r="JCP15" s="23"/>
      <c r="JCQ15" s="23"/>
      <c r="JCR15" s="23"/>
      <c r="JCS15" s="23"/>
      <c r="JCT15" s="23"/>
      <c r="JCU15" s="23"/>
      <c r="JCV15" s="23"/>
      <c r="JCW15" s="23"/>
      <c r="JCX15" s="23"/>
      <c r="JCY15" s="23"/>
      <c r="JCZ15" s="23"/>
      <c r="JDA15" s="23"/>
      <c r="JDB15" s="23"/>
      <c r="JDC15" s="23"/>
      <c r="JDD15" s="23"/>
      <c r="JDE15" s="23"/>
      <c r="JDF15" s="23"/>
      <c r="JDG15" s="23"/>
      <c r="JDH15" s="23"/>
      <c r="JDI15" s="23"/>
      <c r="JDJ15" s="23"/>
      <c r="JDK15" s="23"/>
      <c r="JDL15" s="23"/>
      <c r="JDM15" s="23"/>
      <c r="JDN15" s="23"/>
      <c r="JDO15" s="23"/>
      <c r="JDP15" s="23"/>
      <c r="JDQ15" s="23"/>
      <c r="JDR15" s="23"/>
      <c r="JDS15" s="23"/>
      <c r="JDT15" s="23"/>
      <c r="JDU15" s="23"/>
      <c r="JDV15" s="23"/>
      <c r="JDW15" s="23"/>
      <c r="JDX15" s="23"/>
      <c r="JDY15" s="23"/>
      <c r="JDZ15" s="23"/>
      <c r="JEA15" s="23"/>
      <c r="JEB15" s="23"/>
      <c r="JEC15" s="23"/>
      <c r="JED15" s="23"/>
      <c r="JEE15" s="23"/>
      <c r="JEF15" s="23"/>
      <c r="JEG15" s="23"/>
      <c r="JEH15" s="23"/>
      <c r="JEI15" s="23"/>
      <c r="JEJ15" s="23"/>
      <c r="JEK15" s="23"/>
      <c r="JEL15" s="23"/>
      <c r="JEM15" s="23"/>
      <c r="JEN15" s="23"/>
      <c r="JEO15" s="23"/>
      <c r="JEP15" s="23"/>
      <c r="JEQ15" s="23"/>
      <c r="JER15" s="23"/>
      <c r="JES15" s="23"/>
      <c r="JET15" s="23"/>
      <c r="JEU15" s="23"/>
      <c r="JEV15" s="23"/>
      <c r="JEW15" s="23"/>
      <c r="JEX15" s="23"/>
      <c r="JEY15" s="23"/>
      <c r="JEZ15" s="23"/>
      <c r="JFA15" s="23"/>
      <c r="JFB15" s="23"/>
      <c r="JFC15" s="23"/>
      <c r="JFD15" s="23"/>
      <c r="JFE15" s="23"/>
      <c r="JFF15" s="23"/>
      <c r="JFG15" s="23"/>
      <c r="JFH15" s="23"/>
      <c r="JFI15" s="23"/>
      <c r="JFJ15" s="23"/>
      <c r="JFK15" s="23"/>
      <c r="JFL15" s="23"/>
      <c r="JFM15" s="23"/>
      <c r="JFN15" s="23"/>
      <c r="JFO15" s="23"/>
      <c r="JFP15" s="23"/>
      <c r="JFQ15" s="23"/>
      <c r="JFR15" s="23"/>
      <c r="JFS15" s="23"/>
      <c r="JFT15" s="23"/>
      <c r="JFU15" s="23"/>
      <c r="JFV15" s="23"/>
      <c r="JFW15" s="23"/>
      <c r="JFX15" s="23"/>
      <c r="JFY15" s="23"/>
      <c r="JFZ15" s="23"/>
      <c r="JGA15" s="23"/>
      <c r="JGB15" s="23"/>
      <c r="JGC15" s="23"/>
      <c r="JGD15" s="23"/>
      <c r="JGE15" s="23"/>
      <c r="JGF15" s="23"/>
      <c r="JGG15" s="23"/>
      <c r="JGH15" s="23"/>
      <c r="JGI15" s="23"/>
      <c r="JGJ15" s="23"/>
      <c r="JGK15" s="23"/>
      <c r="JGL15" s="23"/>
      <c r="JGM15" s="23"/>
      <c r="JGN15" s="23"/>
      <c r="JGO15" s="23"/>
      <c r="JGP15" s="23"/>
      <c r="JGQ15" s="23"/>
      <c r="JGR15" s="23"/>
      <c r="JGS15" s="23"/>
      <c r="JGT15" s="23"/>
      <c r="JGU15" s="23"/>
      <c r="JGV15" s="23"/>
      <c r="JGW15" s="23"/>
      <c r="JGX15" s="23"/>
      <c r="JGY15" s="23"/>
      <c r="JGZ15" s="23"/>
      <c r="JHA15" s="23"/>
      <c r="JHB15" s="23"/>
      <c r="JHC15" s="23"/>
      <c r="JHD15" s="23"/>
      <c r="JHE15" s="23"/>
      <c r="JHF15" s="23"/>
      <c r="JHG15" s="23"/>
      <c r="JHH15" s="23"/>
      <c r="JHI15" s="23"/>
      <c r="JHJ15" s="23"/>
      <c r="JHK15" s="23"/>
      <c r="JHL15" s="23"/>
      <c r="JHM15" s="23"/>
      <c r="JHN15" s="23"/>
      <c r="JHO15" s="23"/>
      <c r="JHP15" s="23"/>
      <c r="JHQ15" s="23"/>
      <c r="JHR15" s="23"/>
      <c r="JHS15" s="23"/>
      <c r="JHT15" s="23"/>
      <c r="JHU15" s="23"/>
      <c r="JHV15" s="23"/>
      <c r="JHW15" s="23"/>
      <c r="JHX15" s="23"/>
      <c r="JHY15" s="23"/>
      <c r="JHZ15" s="23"/>
      <c r="JIA15" s="23"/>
      <c r="JIB15" s="23"/>
      <c r="JIC15" s="23"/>
      <c r="JID15" s="23"/>
      <c r="JIE15" s="23"/>
      <c r="JIF15" s="23"/>
      <c r="JIG15" s="23"/>
      <c r="JIH15" s="23"/>
      <c r="JII15" s="23"/>
      <c r="JIJ15" s="23"/>
      <c r="JIK15" s="23"/>
      <c r="JIL15" s="23"/>
      <c r="JIM15" s="23"/>
      <c r="JIN15" s="23"/>
      <c r="JIO15" s="23"/>
      <c r="JIP15" s="23"/>
      <c r="JIQ15" s="23"/>
      <c r="JIR15" s="23"/>
      <c r="JIS15" s="23"/>
      <c r="JIT15" s="23"/>
      <c r="JIU15" s="23"/>
      <c r="JIV15" s="23"/>
      <c r="JIW15" s="23"/>
      <c r="JIX15" s="23"/>
      <c r="JIY15" s="23"/>
      <c r="JIZ15" s="23"/>
      <c r="JJA15" s="23"/>
      <c r="JJB15" s="23"/>
      <c r="JJC15" s="23"/>
      <c r="JJD15" s="23"/>
      <c r="JJE15" s="23"/>
      <c r="JJF15" s="23"/>
      <c r="JJG15" s="23"/>
      <c r="JJH15" s="23"/>
      <c r="JJI15" s="23"/>
      <c r="JJJ15" s="23"/>
      <c r="JJK15" s="23"/>
      <c r="JJL15" s="23"/>
      <c r="JJM15" s="23"/>
      <c r="JJN15" s="23"/>
      <c r="JJO15" s="23"/>
      <c r="JJP15" s="23"/>
      <c r="JJQ15" s="23"/>
      <c r="JJR15" s="23"/>
      <c r="JJS15" s="23"/>
      <c r="JJT15" s="23"/>
      <c r="JJU15" s="23"/>
      <c r="JJV15" s="23"/>
      <c r="JJW15" s="23"/>
      <c r="JJX15" s="23"/>
      <c r="JJY15" s="23"/>
      <c r="JJZ15" s="23"/>
      <c r="JKA15" s="23"/>
      <c r="JKB15" s="23"/>
      <c r="JKC15" s="23"/>
      <c r="JKD15" s="23"/>
      <c r="JKE15" s="23"/>
      <c r="JKF15" s="23"/>
      <c r="JKG15" s="23"/>
      <c r="JKH15" s="23"/>
      <c r="JKI15" s="23"/>
      <c r="JKJ15" s="23"/>
      <c r="JKK15" s="23"/>
      <c r="JKL15" s="23"/>
      <c r="JKM15" s="23"/>
      <c r="JKN15" s="23"/>
      <c r="JKO15" s="23"/>
      <c r="JKP15" s="23"/>
      <c r="JKQ15" s="23"/>
      <c r="JKR15" s="23"/>
      <c r="JKS15" s="23"/>
      <c r="JKT15" s="23"/>
      <c r="JKU15" s="23"/>
      <c r="JKV15" s="23"/>
      <c r="JKW15" s="23"/>
      <c r="JKX15" s="23"/>
      <c r="JKY15" s="23"/>
      <c r="JKZ15" s="23"/>
      <c r="JLA15" s="23"/>
      <c r="JLB15" s="23"/>
      <c r="JLC15" s="23"/>
      <c r="JLD15" s="23"/>
      <c r="JLE15" s="23"/>
      <c r="JLF15" s="23"/>
      <c r="JLG15" s="23"/>
      <c r="JLH15" s="23"/>
      <c r="JLI15" s="23"/>
      <c r="JLJ15" s="23"/>
      <c r="JLK15" s="23"/>
      <c r="JLL15" s="23"/>
      <c r="JLM15" s="23"/>
      <c r="JLN15" s="23"/>
      <c r="JLO15" s="23"/>
      <c r="JLP15" s="23"/>
      <c r="JLQ15" s="23"/>
      <c r="JLR15" s="23"/>
      <c r="JLS15" s="23"/>
      <c r="JLT15" s="23"/>
      <c r="JLU15" s="23"/>
      <c r="JLV15" s="23"/>
      <c r="JLW15" s="23"/>
      <c r="JLX15" s="23"/>
      <c r="JLY15" s="23"/>
      <c r="JLZ15" s="23"/>
      <c r="JMA15" s="23"/>
      <c r="JMB15" s="23"/>
      <c r="JMC15" s="23"/>
      <c r="JMD15" s="23"/>
      <c r="JME15" s="23"/>
      <c r="JMF15" s="23"/>
      <c r="JMG15" s="23"/>
      <c r="JMH15" s="23"/>
      <c r="JMI15" s="23"/>
      <c r="JMJ15" s="23"/>
      <c r="JMK15" s="23"/>
      <c r="JML15" s="23"/>
      <c r="JMM15" s="23"/>
      <c r="JMN15" s="23"/>
      <c r="JMO15" s="23"/>
      <c r="JMP15" s="23"/>
      <c r="JMQ15" s="23"/>
      <c r="JMR15" s="23"/>
      <c r="JMS15" s="23"/>
      <c r="JMT15" s="23"/>
      <c r="JMU15" s="23"/>
      <c r="JMV15" s="23"/>
      <c r="JMW15" s="23"/>
      <c r="JMX15" s="23"/>
      <c r="JMY15" s="23"/>
      <c r="JMZ15" s="23"/>
      <c r="JNA15" s="23"/>
      <c r="JNB15" s="23"/>
      <c r="JNC15" s="23"/>
      <c r="JND15" s="23"/>
      <c r="JNE15" s="23"/>
      <c r="JNF15" s="23"/>
      <c r="JNG15" s="23"/>
      <c r="JNH15" s="23"/>
      <c r="JNI15" s="23"/>
      <c r="JNJ15" s="23"/>
      <c r="JNK15" s="23"/>
      <c r="JNL15" s="23"/>
      <c r="JNM15" s="23"/>
      <c r="JNN15" s="23"/>
      <c r="JNO15" s="23"/>
      <c r="JNP15" s="23"/>
      <c r="JNQ15" s="23"/>
      <c r="JNR15" s="23"/>
      <c r="JNS15" s="23"/>
      <c r="JNT15" s="23"/>
      <c r="JNU15" s="23"/>
      <c r="JNV15" s="23"/>
      <c r="JNW15" s="23"/>
      <c r="JNX15" s="23"/>
      <c r="JNY15" s="23"/>
      <c r="JNZ15" s="23"/>
      <c r="JOA15" s="23"/>
      <c r="JOB15" s="23"/>
      <c r="JOC15" s="23"/>
      <c r="JOD15" s="23"/>
      <c r="JOE15" s="23"/>
      <c r="JOF15" s="23"/>
      <c r="JOG15" s="23"/>
      <c r="JOH15" s="23"/>
      <c r="JOI15" s="23"/>
      <c r="JOJ15" s="23"/>
      <c r="JOK15" s="23"/>
      <c r="JOL15" s="23"/>
      <c r="JOM15" s="23"/>
      <c r="JON15" s="23"/>
      <c r="JOO15" s="23"/>
      <c r="JOP15" s="23"/>
      <c r="JOQ15" s="23"/>
      <c r="JOR15" s="23"/>
      <c r="JOS15" s="23"/>
      <c r="JOT15" s="23"/>
      <c r="JOU15" s="23"/>
      <c r="JOV15" s="23"/>
      <c r="JOW15" s="23"/>
      <c r="JOX15" s="23"/>
      <c r="JOY15" s="23"/>
      <c r="JOZ15" s="23"/>
      <c r="JPA15" s="23"/>
      <c r="JPB15" s="23"/>
      <c r="JPC15" s="23"/>
      <c r="JPD15" s="23"/>
      <c r="JPE15" s="23"/>
      <c r="JPF15" s="23"/>
      <c r="JPG15" s="23"/>
      <c r="JPH15" s="23"/>
      <c r="JPI15" s="23"/>
      <c r="JPJ15" s="23"/>
      <c r="JPK15" s="23"/>
      <c r="JPL15" s="23"/>
      <c r="JPM15" s="23"/>
      <c r="JPN15" s="23"/>
      <c r="JPO15" s="23"/>
      <c r="JPP15" s="23"/>
      <c r="JPQ15" s="23"/>
      <c r="JPR15" s="23"/>
      <c r="JPS15" s="23"/>
      <c r="JPT15" s="23"/>
      <c r="JPU15" s="23"/>
      <c r="JPV15" s="23"/>
      <c r="JPW15" s="23"/>
      <c r="JPX15" s="23"/>
      <c r="JPY15" s="23"/>
      <c r="JPZ15" s="23"/>
      <c r="JQA15" s="23"/>
      <c r="JQB15" s="23"/>
      <c r="JQC15" s="23"/>
      <c r="JQD15" s="23"/>
      <c r="JQE15" s="23"/>
      <c r="JQF15" s="23"/>
      <c r="JQG15" s="23"/>
      <c r="JQH15" s="23"/>
      <c r="JQI15" s="23"/>
      <c r="JQJ15" s="23"/>
      <c r="JQK15" s="23"/>
      <c r="JQL15" s="23"/>
      <c r="JQM15" s="23"/>
      <c r="JQN15" s="23"/>
      <c r="JQO15" s="23"/>
      <c r="JQP15" s="23"/>
      <c r="JQQ15" s="23"/>
      <c r="JQR15" s="23"/>
      <c r="JQS15" s="23"/>
      <c r="JQT15" s="23"/>
      <c r="JQU15" s="23"/>
      <c r="JQV15" s="23"/>
      <c r="JQW15" s="23"/>
      <c r="JQX15" s="23"/>
      <c r="JQY15" s="23"/>
      <c r="JQZ15" s="23"/>
      <c r="JRA15" s="23"/>
      <c r="JRB15" s="23"/>
      <c r="JRC15" s="23"/>
      <c r="JRD15" s="23"/>
      <c r="JRE15" s="23"/>
      <c r="JRF15" s="23"/>
      <c r="JRG15" s="23"/>
      <c r="JRH15" s="23"/>
      <c r="JRI15" s="23"/>
      <c r="JRJ15" s="23"/>
      <c r="JRK15" s="23"/>
      <c r="JRL15" s="23"/>
      <c r="JRM15" s="23"/>
      <c r="JRN15" s="23"/>
      <c r="JRO15" s="23"/>
      <c r="JRP15" s="23"/>
      <c r="JRQ15" s="23"/>
      <c r="JRR15" s="23"/>
      <c r="JRS15" s="23"/>
      <c r="JRT15" s="23"/>
      <c r="JRU15" s="23"/>
      <c r="JRV15" s="23"/>
      <c r="JRW15" s="23"/>
      <c r="JRX15" s="23"/>
      <c r="JRY15" s="23"/>
      <c r="JRZ15" s="23"/>
      <c r="JSA15" s="23"/>
      <c r="JSB15" s="23"/>
      <c r="JSC15" s="23"/>
      <c r="JSD15" s="23"/>
      <c r="JSE15" s="23"/>
      <c r="JSF15" s="23"/>
      <c r="JSG15" s="23"/>
      <c r="JSH15" s="23"/>
      <c r="JSI15" s="23"/>
      <c r="JSJ15" s="23"/>
      <c r="JSK15" s="23"/>
      <c r="JSL15" s="23"/>
      <c r="JSM15" s="23"/>
      <c r="JSN15" s="23"/>
      <c r="JSO15" s="23"/>
      <c r="JSP15" s="23"/>
      <c r="JSQ15" s="23"/>
      <c r="JSR15" s="23"/>
      <c r="JSS15" s="23"/>
      <c r="JST15" s="23"/>
      <c r="JSU15" s="23"/>
      <c r="JSV15" s="23"/>
      <c r="JSW15" s="23"/>
      <c r="JSX15" s="23"/>
      <c r="JSY15" s="23"/>
      <c r="JSZ15" s="23"/>
      <c r="JTA15" s="23"/>
      <c r="JTB15" s="23"/>
      <c r="JTC15" s="23"/>
      <c r="JTD15" s="23"/>
      <c r="JTE15" s="23"/>
      <c r="JTF15" s="23"/>
      <c r="JTG15" s="23"/>
      <c r="JTH15" s="23"/>
      <c r="JTI15" s="23"/>
      <c r="JTJ15" s="23"/>
      <c r="JTK15" s="23"/>
      <c r="JTL15" s="23"/>
      <c r="JTM15" s="23"/>
      <c r="JTN15" s="23"/>
      <c r="JTO15" s="23"/>
      <c r="JTP15" s="23"/>
      <c r="JTQ15" s="23"/>
      <c r="JTR15" s="23"/>
      <c r="JTS15" s="23"/>
      <c r="JTT15" s="23"/>
      <c r="JTU15" s="23"/>
      <c r="JTV15" s="23"/>
      <c r="JTW15" s="23"/>
      <c r="JTX15" s="23"/>
      <c r="JTY15" s="23"/>
      <c r="JTZ15" s="23"/>
      <c r="JUA15" s="23"/>
      <c r="JUB15" s="23"/>
      <c r="JUC15" s="23"/>
      <c r="JUD15" s="23"/>
      <c r="JUE15" s="23"/>
      <c r="JUF15" s="23"/>
      <c r="JUG15" s="23"/>
      <c r="JUH15" s="23"/>
      <c r="JUI15" s="23"/>
      <c r="JUJ15" s="23"/>
      <c r="JUK15" s="23"/>
      <c r="JUL15" s="23"/>
      <c r="JUM15" s="23"/>
      <c r="JUN15" s="23"/>
      <c r="JUO15" s="23"/>
      <c r="JUP15" s="23"/>
      <c r="JUQ15" s="23"/>
      <c r="JUR15" s="23"/>
      <c r="JUS15" s="23"/>
      <c r="JUT15" s="23"/>
      <c r="JUU15" s="23"/>
      <c r="JUV15" s="23"/>
      <c r="JUW15" s="23"/>
      <c r="JUX15" s="23"/>
      <c r="JUY15" s="23"/>
      <c r="JUZ15" s="23"/>
      <c r="JVA15" s="23"/>
      <c r="JVB15" s="23"/>
      <c r="JVC15" s="23"/>
      <c r="JVD15" s="23"/>
      <c r="JVE15" s="23"/>
      <c r="JVF15" s="23"/>
      <c r="JVG15" s="23"/>
      <c r="JVH15" s="23"/>
      <c r="JVI15" s="23"/>
      <c r="JVJ15" s="23"/>
      <c r="JVK15" s="23"/>
      <c r="JVL15" s="23"/>
      <c r="JVM15" s="23"/>
      <c r="JVN15" s="23"/>
      <c r="JVO15" s="23"/>
      <c r="JVP15" s="23"/>
      <c r="JVQ15" s="23"/>
      <c r="JVR15" s="23"/>
      <c r="JVS15" s="23"/>
      <c r="JVT15" s="23"/>
      <c r="JVU15" s="23"/>
      <c r="JVV15" s="23"/>
      <c r="JVW15" s="23"/>
      <c r="JVX15" s="23"/>
      <c r="JVY15" s="23"/>
      <c r="JVZ15" s="23"/>
      <c r="JWA15" s="23"/>
      <c r="JWB15" s="23"/>
      <c r="JWC15" s="23"/>
      <c r="JWD15" s="23"/>
      <c r="JWE15" s="23"/>
      <c r="JWF15" s="23"/>
      <c r="JWG15" s="23"/>
      <c r="JWH15" s="23"/>
      <c r="JWI15" s="23"/>
      <c r="JWJ15" s="23"/>
      <c r="JWK15" s="23"/>
      <c r="JWL15" s="23"/>
      <c r="JWM15" s="23"/>
      <c r="JWN15" s="23"/>
      <c r="JWO15" s="23"/>
      <c r="JWP15" s="23"/>
      <c r="JWQ15" s="23"/>
      <c r="JWR15" s="23"/>
      <c r="JWS15" s="23"/>
      <c r="JWT15" s="23"/>
      <c r="JWU15" s="23"/>
      <c r="JWV15" s="23"/>
      <c r="JWW15" s="23"/>
      <c r="JWX15" s="23"/>
      <c r="JWY15" s="23"/>
      <c r="JWZ15" s="23"/>
      <c r="JXA15" s="23"/>
      <c r="JXB15" s="23"/>
      <c r="JXC15" s="23"/>
      <c r="JXD15" s="23"/>
      <c r="JXE15" s="23"/>
      <c r="JXF15" s="23"/>
      <c r="JXG15" s="23"/>
      <c r="JXH15" s="23"/>
      <c r="JXI15" s="23"/>
      <c r="JXJ15" s="23"/>
      <c r="JXK15" s="23"/>
      <c r="JXL15" s="23"/>
      <c r="JXM15" s="23"/>
      <c r="JXN15" s="23"/>
      <c r="JXO15" s="23"/>
      <c r="JXP15" s="23"/>
      <c r="JXQ15" s="23"/>
      <c r="JXR15" s="23"/>
      <c r="JXS15" s="23"/>
      <c r="JXT15" s="23"/>
      <c r="JXU15" s="23"/>
      <c r="JXV15" s="23"/>
      <c r="JXW15" s="23"/>
      <c r="JXX15" s="23"/>
      <c r="JXY15" s="23"/>
      <c r="JXZ15" s="23"/>
      <c r="JYA15" s="23"/>
      <c r="JYB15" s="23"/>
      <c r="JYC15" s="23"/>
      <c r="JYD15" s="23"/>
      <c r="JYE15" s="23"/>
      <c r="JYF15" s="23"/>
      <c r="JYG15" s="23"/>
      <c r="JYH15" s="23"/>
      <c r="JYI15" s="23"/>
      <c r="JYJ15" s="23"/>
      <c r="JYK15" s="23"/>
      <c r="JYL15" s="23"/>
      <c r="JYM15" s="23"/>
      <c r="JYN15" s="23"/>
      <c r="JYO15" s="23"/>
      <c r="JYP15" s="23"/>
      <c r="JYQ15" s="23"/>
      <c r="JYR15" s="23"/>
      <c r="JYS15" s="23"/>
      <c r="JYT15" s="23"/>
      <c r="JYU15" s="23"/>
      <c r="JYV15" s="23"/>
      <c r="JYW15" s="23"/>
      <c r="JYX15" s="23"/>
      <c r="JYY15" s="23"/>
      <c r="JYZ15" s="23"/>
      <c r="JZA15" s="23"/>
      <c r="JZB15" s="23"/>
      <c r="JZC15" s="23"/>
      <c r="JZD15" s="23"/>
      <c r="JZE15" s="23"/>
      <c r="JZF15" s="23"/>
      <c r="JZG15" s="23"/>
      <c r="JZH15" s="23"/>
      <c r="JZI15" s="23"/>
      <c r="JZJ15" s="23"/>
      <c r="JZK15" s="23"/>
      <c r="JZL15" s="23"/>
      <c r="JZM15" s="23"/>
      <c r="JZN15" s="23"/>
      <c r="JZO15" s="23"/>
      <c r="JZP15" s="23"/>
      <c r="JZQ15" s="23"/>
      <c r="JZR15" s="23"/>
      <c r="JZS15" s="23"/>
      <c r="JZT15" s="23"/>
      <c r="JZU15" s="23"/>
      <c r="JZV15" s="23"/>
      <c r="JZW15" s="23"/>
      <c r="JZX15" s="23"/>
      <c r="JZY15" s="23"/>
      <c r="JZZ15" s="23"/>
      <c r="KAA15" s="23"/>
      <c r="KAB15" s="23"/>
      <c r="KAC15" s="23"/>
      <c r="KAD15" s="23"/>
      <c r="KAE15" s="23"/>
      <c r="KAF15" s="23"/>
      <c r="KAG15" s="23"/>
      <c r="KAH15" s="23"/>
      <c r="KAI15" s="23"/>
      <c r="KAJ15" s="23"/>
      <c r="KAK15" s="23"/>
      <c r="KAL15" s="23"/>
      <c r="KAM15" s="23"/>
      <c r="KAN15" s="23"/>
      <c r="KAO15" s="23"/>
      <c r="KAP15" s="23"/>
      <c r="KAQ15" s="23"/>
      <c r="KAR15" s="23"/>
      <c r="KAS15" s="23"/>
      <c r="KAT15" s="23"/>
      <c r="KAU15" s="23"/>
      <c r="KAV15" s="23"/>
      <c r="KAW15" s="23"/>
      <c r="KAX15" s="23"/>
      <c r="KAY15" s="23"/>
      <c r="KAZ15" s="23"/>
      <c r="KBA15" s="23"/>
      <c r="KBB15" s="23"/>
      <c r="KBC15" s="23"/>
      <c r="KBD15" s="23"/>
      <c r="KBE15" s="23"/>
      <c r="KBF15" s="23"/>
      <c r="KBG15" s="23"/>
      <c r="KBH15" s="23"/>
      <c r="KBI15" s="23"/>
      <c r="KBJ15" s="23"/>
      <c r="KBK15" s="23"/>
      <c r="KBL15" s="23"/>
      <c r="KBM15" s="23"/>
      <c r="KBN15" s="23"/>
      <c r="KBO15" s="23"/>
      <c r="KBP15" s="23"/>
      <c r="KBQ15" s="23"/>
      <c r="KBR15" s="23"/>
      <c r="KBS15" s="23"/>
      <c r="KBT15" s="23"/>
      <c r="KBU15" s="23"/>
      <c r="KBV15" s="23"/>
      <c r="KBW15" s="23"/>
      <c r="KBX15" s="23"/>
      <c r="KBY15" s="23"/>
      <c r="KBZ15" s="23"/>
      <c r="KCA15" s="23"/>
      <c r="KCB15" s="23"/>
      <c r="KCC15" s="23"/>
      <c r="KCD15" s="23"/>
      <c r="KCE15" s="23"/>
      <c r="KCF15" s="23"/>
      <c r="KCG15" s="23"/>
      <c r="KCH15" s="23"/>
      <c r="KCI15" s="23"/>
      <c r="KCJ15" s="23"/>
      <c r="KCK15" s="23"/>
      <c r="KCL15" s="23"/>
      <c r="KCM15" s="23"/>
      <c r="KCN15" s="23"/>
      <c r="KCO15" s="23"/>
      <c r="KCP15" s="23"/>
      <c r="KCQ15" s="23"/>
      <c r="KCR15" s="23"/>
      <c r="KCS15" s="23"/>
      <c r="KCT15" s="23"/>
      <c r="KCU15" s="23"/>
      <c r="KCV15" s="23"/>
      <c r="KCW15" s="23"/>
      <c r="KCX15" s="23"/>
      <c r="KCY15" s="23"/>
      <c r="KCZ15" s="23"/>
      <c r="KDA15" s="23"/>
      <c r="KDB15" s="23"/>
      <c r="KDC15" s="23"/>
      <c r="KDD15" s="23"/>
      <c r="KDE15" s="23"/>
      <c r="KDF15" s="23"/>
      <c r="KDG15" s="23"/>
      <c r="KDH15" s="23"/>
      <c r="KDI15" s="23"/>
      <c r="KDJ15" s="23"/>
      <c r="KDK15" s="23"/>
      <c r="KDL15" s="23"/>
      <c r="KDM15" s="23"/>
      <c r="KDN15" s="23"/>
      <c r="KDO15" s="23"/>
      <c r="KDP15" s="23"/>
      <c r="KDQ15" s="23"/>
      <c r="KDR15" s="23"/>
      <c r="KDS15" s="23"/>
      <c r="KDT15" s="23"/>
      <c r="KDU15" s="23"/>
      <c r="KDV15" s="23"/>
      <c r="KDW15" s="23"/>
      <c r="KDX15" s="23"/>
      <c r="KDY15" s="23"/>
      <c r="KDZ15" s="23"/>
      <c r="KEA15" s="23"/>
      <c r="KEB15" s="23"/>
      <c r="KEC15" s="23"/>
      <c r="KED15" s="23"/>
      <c r="KEE15" s="23"/>
      <c r="KEF15" s="23"/>
      <c r="KEG15" s="23"/>
      <c r="KEH15" s="23"/>
      <c r="KEI15" s="23"/>
      <c r="KEJ15" s="23"/>
      <c r="KEK15" s="23"/>
      <c r="KEL15" s="23"/>
      <c r="KEM15" s="23"/>
      <c r="KEN15" s="23"/>
      <c r="KEO15" s="23"/>
      <c r="KEP15" s="23"/>
      <c r="KEQ15" s="23"/>
      <c r="KER15" s="23"/>
      <c r="KES15" s="23"/>
      <c r="KET15" s="23"/>
      <c r="KEU15" s="23"/>
      <c r="KEV15" s="23"/>
      <c r="KEW15" s="23"/>
      <c r="KEX15" s="23"/>
      <c r="KEY15" s="23"/>
      <c r="KEZ15" s="23"/>
      <c r="KFA15" s="23"/>
      <c r="KFB15" s="23"/>
      <c r="KFC15" s="23"/>
      <c r="KFD15" s="23"/>
      <c r="KFE15" s="23"/>
      <c r="KFF15" s="23"/>
      <c r="KFG15" s="23"/>
      <c r="KFH15" s="23"/>
      <c r="KFI15" s="23"/>
      <c r="KFJ15" s="23"/>
      <c r="KFK15" s="23"/>
      <c r="KFL15" s="23"/>
      <c r="KFM15" s="23"/>
      <c r="KFN15" s="23"/>
      <c r="KFO15" s="23"/>
      <c r="KFP15" s="23"/>
      <c r="KFQ15" s="23"/>
      <c r="KFR15" s="23"/>
      <c r="KFS15" s="23"/>
      <c r="KFT15" s="23"/>
      <c r="KFU15" s="23"/>
      <c r="KFV15" s="23"/>
      <c r="KFW15" s="23"/>
      <c r="KFX15" s="23"/>
      <c r="KFY15" s="23"/>
      <c r="KFZ15" s="23"/>
      <c r="KGA15" s="23"/>
      <c r="KGB15" s="23"/>
      <c r="KGC15" s="23"/>
      <c r="KGD15" s="23"/>
      <c r="KGE15" s="23"/>
      <c r="KGF15" s="23"/>
      <c r="KGG15" s="23"/>
      <c r="KGH15" s="23"/>
      <c r="KGI15" s="23"/>
      <c r="KGJ15" s="23"/>
      <c r="KGK15" s="23"/>
      <c r="KGL15" s="23"/>
      <c r="KGM15" s="23"/>
      <c r="KGN15" s="23"/>
      <c r="KGO15" s="23"/>
      <c r="KGP15" s="23"/>
      <c r="KGQ15" s="23"/>
      <c r="KGR15" s="23"/>
      <c r="KGS15" s="23"/>
      <c r="KGT15" s="23"/>
      <c r="KGU15" s="23"/>
      <c r="KGV15" s="23"/>
      <c r="KGW15" s="23"/>
      <c r="KGX15" s="23"/>
      <c r="KGY15" s="23"/>
      <c r="KGZ15" s="23"/>
      <c r="KHA15" s="23"/>
      <c r="KHB15" s="23"/>
      <c r="KHC15" s="23"/>
      <c r="KHD15" s="23"/>
      <c r="KHE15" s="23"/>
      <c r="KHF15" s="23"/>
      <c r="KHG15" s="23"/>
      <c r="KHH15" s="23"/>
      <c r="KHI15" s="23"/>
      <c r="KHJ15" s="23"/>
      <c r="KHK15" s="23"/>
      <c r="KHL15" s="23"/>
      <c r="KHM15" s="23"/>
      <c r="KHN15" s="23"/>
      <c r="KHO15" s="23"/>
      <c r="KHP15" s="23"/>
      <c r="KHQ15" s="23"/>
      <c r="KHR15" s="23"/>
      <c r="KHS15" s="23"/>
      <c r="KHT15" s="23"/>
      <c r="KHU15" s="23"/>
      <c r="KHV15" s="23"/>
      <c r="KHW15" s="23"/>
      <c r="KHX15" s="23"/>
      <c r="KHY15" s="23"/>
      <c r="KHZ15" s="23"/>
      <c r="KIA15" s="23"/>
      <c r="KIB15" s="23"/>
      <c r="KIC15" s="23"/>
      <c r="KID15" s="23"/>
      <c r="KIE15" s="23"/>
      <c r="KIF15" s="23"/>
      <c r="KIG15" s="23"/>
      <c r="KIH15" s="23"/>
      <c r="KII15" s="23"/>
      <c r="KIJ15" s="23"/>
      <c r="KIK15" s="23"/>
      <c r="KIL15" s="23"/>
      <c r="KIM15" s="23"/>
      <c r="KIN15" s="23"/>
      <c r="KIO15" s="23"/>
      <c r="KIP15" s="23"/>
      <c r="KIQ15" s="23"/>
      <c r="KIR15" s="23"/>
      <c r="KIS15" s="23"/>
      <c r="KIT15" s="23"/>
      <c r="KIU15" s="23"/>
      <c r="KIV15" s="23"/>
      <c r="KIW15" s="23"/>
      <c r="KIX15" s="23"/>
      <c r="KIY15" s="23"/>
      <c r="KIZ15" s="23"/>
      <c r="KJA15" s="23"/>
      <c r="KJB15" s="23"/>
      <c r="KJC15" s="23"/>
      <c r="KJD15" s="23"/>
      <c r="KJE15" s="23"/>
      <c r="KJF15" s="23"/>
      <c r="KJG15" s="23"/>
      <c r="KJH15" s="23"/>
      <c r="KJI15" s="23"/>
      <c r="KJJ15" s="23"/>
      <c r="KJK15" s="23"/>
      <c r="KJL15" s="23"/>
      <c r="KJM15" s="23"/>
      <c r="KJN15" s="23"/>
      <c r="KJO15" s="23"/>
      <c r="KJP15" s="23"/>
      <c r="KJQ15" s="23"/>
      <c r="KJR15" s="23"/>
      <c r="KJS15" s="23"/>
      <c r="KJT15" s="23"/>
      <c r="KJU15" s="23"/>
      <c r="KJV15" s="23"/>
      <c r="KJW15" s="23"/>
      <c r="KJX15" s="23"/>
      <c r="KJY15" s="23"/>
      <c r="KJZ15" s="23"/>
      <c r="KKA15" s="23"/>
      <c r="KKB15" s="23"/>
      <c r="KKC15" s="23"/>
      <c r="KKD15" s="23"/>
      <c r="KKE15" s="23"/>
      <c r="KKF15" s="23"/>
      <c r="KKG15" s="23"/>
      <c r="KKH15" s="23"/>
      <c r="KKI15" s="23"/>
      <c r="KKJ15" s="23"/>
      <c r="KKK15" s="23"/>
      <c r="KKL15" s="23"/>
      <c r="KKM15" s="23"/>
      <c r="KKN15" s="23"/>
      <c r="KKO15" s="23"/>
      <c r="KKP15" s="23"/>
      <c r="KKQ15" s="23"/>
      <c r="KKR15" s="23"/>
      <c r="KKS15" s="23"/>
      <c r="KKT15" s="23"/>
      <c r="KKU15" s="23"/>
      <c r="KKV15" s="23"/>
      <c r="KKW15" s="23"/>
      <c r="KKX15" s="23"/>
      <c r="KKY15" s="23"/>
      <c r="KKZ15" s="23"/>
      <c r="KLA15" s="23"/>
      <c r="KLB15" s="23"/>
      <c r="KLC15" s="23"/>
      <c r="KLD15" s="23"/>
      <c r="KLE15" s="23"/>
      <c r="KLF15" s="23"/>
      <c r="KLG15" s="23"/>
      <c r="KLH15" s="23"/>
      <c r="KLI15" s="23"/>
      <c r="KLJ15" s="23"/>
      <c r="KLK15" s="23"/>
      <c r="KLL15" s="23"/>
      <c r="KLM15" s="23"/>
      <c r="KLN15" s="23"/>
      <c r="KLO15" s="23"/>
      <c r="KLP15" s="23"/>
      <c r="KLQ15" s="23"/>
      <c r="KLR15" s="23"/>
      <c r="KLS15" s="23"/>
      <c r="KLT15" s="23"/>
      <c r="KLU15" s="23"/>
      <c r="KLV15" s="23"/>
      <c r="KLW15" s="23"/>
      <c r="KLX15" s="23"/>
      <c r="KLY15" s="23"/>
      <c r="KLZ15" s="23"/>
      <c r="KMA15" s="23"/>
      <c r="KMB15" s="23"/>
      <c r="KMC15" s="23"/>
      <c r="KMD15" s="23"/>
      <c r="KME15" s="23"/>
      <c r="KMF15" s="23"/>
      <c r="KMG15" s="23"/>
      <c r="KMH15" s="23"/>
      <c r="KMI15" s="23"/>
      <c r="KMJ15" s="23"/>
      <c r="KMK15" s="23"/>
      <c r="KML15" s="23"/>
      <c r="KMM15" s="23"/>
      <c r="KMN15" s="23"/>
      <c r="KMO15" s="23"/>
      <c r="KMP15" s="23"/>
      <c r="KMQ15" s="23"/>
      <c r="KMR15" s="23"/>
      <c r="KMS15" s="23"/>
      <c r="KMT15" s="23"/>
      <c r="KMU15" s="23"/>
      <c r="KMV15" s="23"/>
      <c r="KMW15" s="23"/>
      <c r="KMX15" s="23"/>
      <c r="KMY15" s="23"/>
      <c r="KMZ15" s="23"/>
      <c r="KNA15" s="23"/>
      <c r="KNB15" s="23"/>
      <c r="KNC15" s="23"/>
      <c r="KND15" s="23"/>
      <c r="KNE15" s="23"/>
      <c r="KNF15" s="23"/>
      <c r="KNG15" s="23"/>
      <c r="KNH15" s="23"/>
      <c r="KNI15" s="23"/>
      <c r="KNJ15" s="23"/>
      <c r="KNK15" s="23"/>
      <c r="KNL15" s="23"/>
      <c r="KNM15" s="23"/>
      <c r="KNN15" s="23"/>
      <c r="KNO15" s="23"/>
      <c r="KNP15" s="23"/>
      <c r="KNQ15" s="23"/>
      <c r="KNR15" s="23"/>
      <c r="KNS15" s="23"/>
      <c r="KNT15" s="23"/>
      <c r="KNU15" s="23"/>
      <c r="KNV15" s="23"/>
      <c r="KNW15" s="23"/>
      <c r="KNX15" s="23"/>
      <c r="KNY15" s="23"/>
      <c r="KNZ15" s="23"/>
      <c r="KOA15" s="23"/>
      <c r="KOB15" s="23"/>
      <c r="KOC15" s="23"/>
      <c r="KOD15" s="23"/>
      <c r="KOE15" s="23"/>
      <c r="KOF15" s="23"/>
      <c r="KOG15" s="23"/>
      <c r="KOH15" s="23"/>
      <c r="KOI15" s="23"/>
      <c r="KOJ15" s="23"/>
      <c r="KOK15" s="23"/>
      <c r="KOL15" s="23"/>
      <c r="KOM15" s="23"/>
      <c r="KON15" s="23"/>
      <c r="KOO15" s="23"/>
      <c r="KOP15" s="23"/>
      <c r="KOQ15" s="23"/>
      <c r="KOR15" s="23"/>
      <c r="KOS15" s="23"/>
      <c r="KOT15" s="23"/>
      <c r="KOU15" s="23"/>
      <c r="KOV15" s="23"/>
      <c r="KOW15" s="23"/>
      <c r="KOX15" s="23"/>
      <c r="KOY15" s="23"/>
      <c r="KOZ15" s="23"/>
      <c r="KPA15" s="23"/>
      <c r="KPB15" s="23"/>
      <c r="KPC15" s="23"/>
      <c r="KPD15" s="23"/>
      <c r="KPE15" s="23"/>
      <c r="KPF15" s="23"/>
      <c r="KPG15" s="23"/>
      <c r="KPH15" s="23"/>
      <c r="KPI15" s="23"/>
      <c r="KPJ15" s="23"/>
      <c r="KPK15" s="23"/>
      <c r="KPL15" s="23"/>
      <c r="KPM15" s="23"/>
      <c r="KPN15" s="23"/>
      <c r="KPO15" s="23"/>
      <c r="KPP15" s="23"/>
      <c r="KPQ15" s="23"/>
      <c r="KPR15" s="23"/>
      <c r="KPS15" s="23"/>
      <c r="KPT15" s="23"/>
      <c r="KPU15" s="23"/>
      <c r="KPV15" s="23"/>
      <c r="KPW15" s="23"/>
      <c r="KPX15" s="23"/>
      <c r="KPY15" s="23"/>
      <c r="KPZ15" s="23"/>
      <c r="KQA15" s="23"/>
      <c r="KQB15" s="23"/>
      <c r="KQC15" s="23"/>
      <c r="KQD15" s="23"/>
      <c r="KQE15" s="23"/>
      <c r="KQF15" s="23"/>
      <c r="KQG15" s="23"/>
      <c r="KQH15" s="23"/>
      <c r="KQI15" s="23"/>
      <c r="KQJ15" s="23"/>
      <c r="KQK15" s="23"/>
      <c r="KQL15" s="23"/>
      <c r="KQM15" s="23"/>
      <c r="KQN15" s="23"/>
      <c r="KQO15" s="23"/>
      <c r="KQP15" s="23"/>
      <c r="KQQ15" s="23"/>
      <c r="KQR15" s="23"/>
      <c r="KQS15" s="23"/>
      <c r="KQT15" s="23"/>
      <c r="KQU15" s="23"/>
      <c r="KQV15" s="23"/>
      <c r="KQW15" s="23"/>
      <c r="KQX15" s="23"/>
      <c r="KQY15" s="23"/>
      <c r="KQZ15" s="23"/>
      <c r="KRA15" s="23"/>
      <c r="KRB15" s="23"/>
      <c r="KRC15" s="23"/>
      <c r="KRD15" s="23"/>
      <c r="KRE15" s="23"/>
      <c r="KRF15" s="23"/>
      <c r="KRG15" s="23"/>
      <c r="KRH15" s="23"/>
      <c r="KRI15" s="23"/>
      <c r="KRJ15" s="23"/>
      <c r="KRK15" s="23"/>
      <c r="KRL15" s="23"/>
      <c r="KRM15" s="23"/>
      <c r="KRN15" s="23"/>
      <c r="KRO15" s="23"/>
      <c r="KRP15" s="23"/>
      <c r="KRQ15" s="23"/>
      <c r="KRR15" s="23"/>
      <c r="KRS15" s="23"/>
      <c r="KRT15" s="23"/>
      <c r="KRU15" s="23"/>
      <c r="KRV15" s="23"/>
      <c r="KRW15" s="23"/>
      <c r="KRX15" s="23"/>
      <c r="KRY15" s="23"/>
      <c r="KRZ15" s="23"/>
      <c r="KSA15" s="23"/>
      <c r="KSB15" s="23"/>
      <c r="KSC15" s="23"/>
      <c r="KSD15" s="23"/>
      <c r="KSE15" s="23"/>
      <c r="KSF15" s="23"/>
      <c r="KSG15" s="23"/>
      <c r="KSH15" s="23"/>
      <c r="KSI15" s="23"/>
      <c r="KSJ15" s="23"/>
      <c r="KSK15" s="23"/>
      <c r="KSL15" s="23"/>
      <c r="KSM15" s="23"/>
      <c r="KSN15" s="23"/>
      <c r="KSO15" s="23"/>
      <c r="KSP15" s="23"/>
      <c r="KSQ15" s="23"/>
      <c r="KSR15" s="23"/>
      <c r="KSS15" s="23"/>
      <c r="KST15" s="23"/>
      <c r="KSU15" s="23"/>
      <c r="KSV15" s="23"/>
      <c r="KSW15" s="23"/>
      <c r="KSX15" s="23"/>
      <c r="KSY15" s="23"/>
      <c r="KSZ15" s="23"/>
      <c r="KTA15" s="23"/>
      <c r="KTB15" s="23"/>
      <c r="KTC15" s="23"/>
      <c r="KTD15" s="23"/>
      <c r="KTE15" s="23"/>
      <c r="KTF15" s="23"/>
      <c r="KTG15" s="23"/>
      <c r="KTH15" s="23"/>
      <c r="KTI15" s="23"/>
      <c r="KTJ15" s="23"/>
      <c r="KTK15" s="23"/>
      <c r="KTL15" s="23"/>
      <c r="KTM15" s="23"/>
      <c r="KTN15" s="23"/>
      <c r="KTO15" s="23"/>
      <c r="KTP15" s="23"/>
      <c r="KTQ15" s="23"/>
      <c r="KTR15" s="23"/>
      <c r="KTS15" s="23"/>
      <c r="KTT15" s="23"/>
      <c r="KTU15" s="23"/>
      <c r="KTV15" s="23"/>
      <c r="KTW15" s="23"/>
      <c r="KTX15" s="23"/>
      <c r="KTY15" s="23"/>
      <c r="KTZ15" s="23"/>
      <c r="KUA15" s="23"/>
      <c r="KUB15" s="23"/>
      <c r="KUC15" s="23"/>
      <c r="KUD15" s="23"/>
      <c r="KUE15" s="23"/>
      <c r="KUF15" s="23"/>
      <c r="KUG15" s="23"/>
      <c r="KUH15" s="23"/>
      <c r="KUI15" s="23"/>
      <c r="KUJ15" s="23"/>
      <c r="KUK15" s="23"/>
      <c r="KUL15" s="23"/>
      <c r="KUM15" s="23"/>
      <c r="KUN15" s="23"/>
      <c r="KUO15" s="23"/>
      <c r="KUP15" s="23"/>
      <c r="KUQ15" s="23"/>
      <c r="KUR15" s="23"/>
      <c r="KUS15" s="23"/>
      <c r="KUT15" s="23"/>
      <c r="KUU15" s="23"/>
      <c r="KUV15" s="23"/>
      <c r="KUW15" s="23"/>
      <c r="KUX15" s="23"/>
      <c r="KUY15" s="23"/>
      <c r="KUZ15" s="23"/>
      <c r="KVA15" s="23"/>
      <c r="KVB15" s="23"/>
      <c r="KVC15" s="23"/>
      <c r="KVD15" s="23"/>
      <c r="KVE15" s="23"/>
      <c r="KVF15" s="23"/>
      <c r="KVG15" s="23"/>
      <c r="KVH15" s="23"/>
      <c r="KVI15" s="23"/>
      <c r="KVJ15" s="23"/>
      <c r="KVK15" s="23"/>
      <c r="KVL15" s="23"/>
      <c r="KVM15" s="23"/>
      <c r="KVN15" s="23"/>
      <c r="KVO15" s="23"/>
      <c r="KVP15" s="23"/>
      <c r="KVQ15" s="23"/>
      <c r="KVR15" s="23"/>
      <c r="KVS15" s="23"/>
      <c r="KVT15" s="23"/>
      <c r="KVU15" s="23"/>
      <c r="KVV15" s="23"/>
      <c r="KVW15" s="23"/>
      <c r="KVX15" s="23"/>
      <c r="KVY15" s="23"/>
      <c r="KVZ15" s="23"/>
      <c r="KWA15" s="23"/>
      <c r="KWB15" s="23"/>
      <c r="KWC15" s="23"/>
      <c r="KWD15" s="23"/>
      <c r="KWE15" s="23"/>
      <c r="KWF15" s="23"/>
      <c r="KWG15" s="23"/>
      <c r="KWH15" s="23"/>
      <c r="KWI15" s="23"/>
      <c r="KWJ15" s="23"/>
      <c r="KWK15" s="23"/>
      <c r="KWL15" s="23"/>
      <c r="KWM15" s="23"/>
      <c r="KWN15" s="23"/>
      <c r="KWO15" s="23"/>
      <c r="KWP15" s="23"/>
      <c r="KWQ15" s="23"/>
      <c r="KWR15" s="23"/>
      <c r="KWS15" s="23"/>
      <c r="KWT15" s="23"/>
      <c r="KWU15" s="23"/>
      <c r="KWV15" s="23"/>
      <c r="KWW15" s="23"/>
      <c r="KWX15" s="23"/>
      <c r="KWY15" s="23"/>
      <c r="KWZ15" s="23"/>
      <c r="KXA15" s="23"/>
      <c r="KXB15" s="23"/>
      <c r="KXC15" s="23"/>
      <c r="KXD15" s="23"/>
      <c r="KXE15" s="23"/>
      <c r="KXF15" s="23"/>
      <c r="KXG15" s="23"/>
      <c r="KXH15" s="23"/>
      <c r="KXI15" s="23"/>
      <c r="KXJ15" s="23"/>
      <c r="KXK15" s="23"/>
      <c r="KXL15" s="23"/>
      <c r="KXM15" s="23"/>
      <c r="KXN15" s="23"/>
      <c r="KXO15" s="23"/>
      <c r="KXP15" s="23"/>
      <c r="KXQ15" s="23"/>
      <c r="KXR15" s="23"/>
      <c r="KXS15" s="23"/>
      <c r="KXT15" s="23"/>
      <c r="KXU15" s="23"/>
      <c r="KXV15" s="23"/>
      <c r="KXW15" s="23"/>
      <c r="KXX15" s="23"/>
      <c r="KXY15" s="23"/>
      <c r="KXZ15" s="23"/>
      <c r="KYA15" s="23"/>
      <c r="KYB15" s="23"/>
      <c r="KYC15" s="23"/>
      <c r="KYD15" s="23"/>
      <c r="KYE15" s="23"/>
      <c r="KYF15" s="23"/>
      <c r="KYG15" s="23"/>
      <c r="KYH15" s="23"/>
      <c r="KYI15" s="23"/>
      <c r="KYJ15" s="23"/>
      <c r="KYK15" s="23"/>
      <c r="KYL15" s="23"/>
      <c r="KYM15" s="23"/>
      <c r="KYN15" s="23"/>
      <c r="KYO15" s="23"/>
      <c r="KYP15" s="23"/>
      <c r="KYQ15" s="23"/>
      <c r="KYR15" s="23"/>
      <c r="KYS15" s="23"/>
      <c r="KYT15" s="23"/>
      <c r="KYU15" s="23"/>
      <c r="KYV15" s="23"/>
      <c r="KYW15" s="23"/>
      <c r="KYX15" s="23"/>
      <c r="KYY15" s="23"/>
      <c r="KYZ15" s="23"/>
      <c r="KZA15" s="23"/>
      <c r="KZB15" s="23"/>
      <c r="KZC15" s="23"/>
      <c r="KZD15" s="23"/>
      <c r="KZE15" s="23"/>
      <c r="KZF15" s="23"/>
      <c r="KZG15" s="23"/>
      <c r="KZH15" s="23"/>
      <c r="KZI15" s="23"/>
      <c r="KZJ15" s="23"/>
      <c r="KZK15" s="23"/>
      <c r="KZL15" s="23"/>
      <c r="KZM15" s="23"/>
      <c r="KZN15" s="23"/>
      <c r="KZO15" s="23"/>
      <c r="KZP15" s="23"/>
      <c r="KZQ15" s="23"/>
      <c r="KZR15" s="23"/>
      <c r="KZS15" s="23"/>
      <c r="KZT15" s="23"/>
      <c r="KZU15" s="23"/>
      <c r="KZV15" s="23"/>
      <c r="KZW15" s="23"/>
      <c r="KZX15" s="23"/>
      <c r="KZY15" s="23"/>
      <c r="KZZ15" s="23"/>
      <c r="LAA15" s="23"/>
      <c r="LAB15" s="23"/>
      <c r="LAC15" s="23"/>
      <c r="LAD15" s="23"/>
      <c r="LAE15" s="23"/>
      <c r="LAF15" s="23"/>
      <c r="LAG15" s="23"/>
      <c r="LAH15" s="23"/>
      <c r="LAI15" s="23"/>
      <c r="LAJ15" s="23"/>
      <c r="LAK15" s="23"/>
      <c r="LAL15" s="23"/>
      <c r="LAM15" s="23"/>
      <c r="LAN15" s="23"/>
      <c r="LAO15" s="23"/>
      <c r="LAP15" s="23"/>
      <c r="LAQ15" s="23"/>
      <c r="LAR15" s="23"/>
      <c r="LAS15" s="23"/>
      <c r="LAT15" s="23"/>
      <c r="LAU15" s="23"/>
      <c r="LAV15" s="23"/>
      <c r="LAW15" s="23"/>
      <c r="LAX15" s="23"/>
      <c r="LAY15" s="23"/>
      <c r="LAZ15" s="23"/>
      <c r="LBA15" s="23"/>
      <c r="LBB15" s="23"/>
      <c r="LBC15" s="23"/>
      <c r="LBD15" s="23"/>
      <c r="LBE15" s="23"/>
      <c r="LBF15" s="23"/>
      <c r="LBG15" s="23"/>
      <c r="LBH15" s="23"/>
      <c r="LBI15" s="23"/>
      <c r="LBJ15" s="23"/>
      <c r="LBK15" s="23"/>
      <c r="LBL15" s="23"/>
      <c r="LBM15" s="23"/>
      <c r="LBN15" s="23"/>
      <c r="LBO15" s="23"/>
      <c r="LBP15" s="23"/>
      <c r="LBQ15" s="23"/>
      <c r="LBR15" s="23"/>
      <c r="LBS15" s="23"/>
      <c r="LBT15" s="23"/>
      <c r="LBU15" s="23"/>
      <c r="LBV15" s="23"/>
      <c r="LBW15" s="23"/>
      <c r="LBX15" s="23"/>
      <c r="LBY15" s="23"/>
      <c r="LBZ15" s="23"/>
      <c r="LCA15" s="23"/>
      <c r="LCB15" s="23"/>
      <c r="LCC15" s="23"/>
      <c r="LCD15" s="23"/>
      <c r="LCE15" s="23"/>
      <c r="LCF15" s="23"/>
      <c r="LCG15" s="23"/>
      <c r="LCH15" s="23"/>
      <c r="LCI15" s="23"/>
      <c r="LCJ15" s="23"/>
      <c r="LCK15" s="23"/>
      <c r="LCL15" s="23"/>
      <c r="LCM15" s="23"/>
      <c r="LCN15" s="23"/>
      <c r="LCO15" s="23"/>
      <c r="LCP15" s="23"/>
      <c r="LCQ15" s="23"/>
      <c r="LCR15" s="23"/>
      <c r="LCS15" s="23"/>
      <c r="LCT15" s="23"/>
      <c r="LCU15" s="23"/>
      <c r="LCV15" s="23"/>
      <c r="LCW15" s="23"/>
      <c r="LCX15" s="23"/>
      <c r="LCY15" s="23"/>
      <c r="LCZ15" s="23"/>
      <c r="LDA15" s="23"/>
      <c r="LDB15" s="23"/>
      <c r="LDC15" s="23"/>
      <c r="LDD15" s="23"/>
      <c r="LDE15" s="23"/>
      <c r="LDF15" s="23"/>
      <c r="LDG15" s="23"/>
      <c r="LDH15" s="23"/>
      <c r="LDI15" s="23"/>
      <c r="LDJ15" s="23"/>
      <c r="LDK15" s="23"/>
      <c r="LDL15" s="23"/>
      <c r="LDM15" s="23"/>
      <c r="LDN15" s="23"/>
      <c r="LDO15" s="23"/>
      <c r="LDP15" s="23"/>
      <c r="LDQ15" s="23"/>
      <c r="LDR15" s="23"/>
      <c r="LDS15" s="23"/>
      <c r="LDT15" s="23"/>
      <c r="LDU15" s="23"/>
      <c r="LDV15" s="23"/>
      <c r="LDW15" s="23"/>
      <c r="LDX15" s="23"/>
      <c r="LDY15" s="23"/>
      <c r="LDZ15" s="23"/>
      <c r="LEA15" s="23"/>
      <c r="LEB15" s="23"/>
      <c r="LEC15" s="23"/>
      <c r="LED15" s="23"/>
      <c r="LEE15" s="23"/>
      <c r="LEF15" s="23"/>
      <c r="LEG15" s="23"/>
      <c r="LEH15" s="23"/>
      <c r="LEI15" s="23"/>
      <c r="LEJ15" s="23"/>
      <c r="LEK15" s="23"/>
      <c r="LEL15" s="23"/>
      <c r="LEM15" s="23"/>
      <c r="LEN15" s="23"/>
      <c r="LEO15" s="23"/>
      <c r="LEP15" s="23"/>
      <c r="LEQ15" s="23"/>
      <c r="LER15" s="23"/>
      <c r="LES15" s="23"/>
      <c r="LET15" s="23"/>
      <c r="LEU15" s="23"/>
      <c r="LEV15" s="23"/>
      <c r="LEW15" s="23"/>
      <c r="LEX15" s="23"/>
      <c r="LEY15" s="23"/>
      <c r="LEZ15" s="23"/>
      <c r="LFA15" s="23"/>
      <c r="LFB15" s="23"/>
      <c r="LFC15" s="23"/>
      <c r="LFD15" s="23"/>
      <c r="LFE15" s="23"/>
      <c r="LFF15" s="23"/>
      <c r="LFG15" s="23"/>
      <c r="LFH15" s="23"/>
      <c r="LFI15" s="23"/>
      <c r="LFJ15" s="23"/>
      <c r="LFK15" s="23"/>
      <c r="LFL15" s="23"/>
      <c r="LFM15" s="23"/>
      <c r="LFN15" s="23"/>
      <c r="LFO15" s="23"/>
      <c r="LFP15" s="23"/>
      <c r="LFQ15" s="23"/>
      <c r="LFR15" s="23"/>
      <c r="LFS15" s="23"/>
      <c r="LFT15" s="23"/>
      <c r="LFU15" s="23"/>
      <c r="LFV15" s="23"/>
      <c r="LFW15" s="23"/>
      <c r="LFX15" s="23"/>
      <c r="LFY15" s="23"/>
      <c r="LFZ15" s="23"/>
      <c r="LGA15" s="23"/>
      <c r="LGB15" s="23"/>
      <c r="LGC15" s="23"/>
      <c r="LGD15" s="23"/>
      <c r="LGE15" s="23"/>
      <c r="LGF15" s="23"/>
      <c r="LGG15" s="23"/>
      <c r="LGH15" s="23"/>
      <c r="LGI15" s="23"/>
      <c r="LGJ15" s="23"/>
      <c r="LGK15" s="23"/>
      <c r="LGL15" s="23"/>
      <c r="LGM15" s="23"/>
      <c r="LGN15" s="23"/>
      <c r="LGO15" s="23"/>
      <c r="LGP15" s="23"/>
      <c r="LGQ15" s="23"/>
      <c r="LGR15" s="23"/>
      <c r="LGS15" s="23"/>
      <c r="LGT15" s="23"/>
      <c r="LGU15" s="23"/>
      <c r="LGV15" s="23"/>
      <c r="LGW15" s="23"/>
      <c r="LGX15" s="23"/>
      <c r="LGY15" s="23"/>
      <c r="LGZ15" s="23"/>
      <c r="LHA15" s="23"/>
      <c r="LHB15" s="23"/>
      <c r="LHC15" s="23"/>
      <c r="LHD15" s="23"/>
      <c r="LHE15" s="23"/>
      <c r="LHF15" s="23"/>
      <c r="LHG15" s="23"/>
      <c r="LHH15" s="23"/>
      <c r="LHI15" s="23"/>
      <c r="LHJ15" s="23"/>
      <c r="LHK15" s="23"/>
      <c r="LHL15" s="23"/>
      <c r="LHM15" s="23"/>
      <c r="LHN15" s="23"/>
      <c r="LHO15" s="23"/>
      <c r="LHP15" s="23"/>
      <c r="LHQ15" s="23"/>
      <c r="LHR15" s="23"/>
      <c r="LHS15" s="23"/>
      <c r="LHT15" s="23"/>
      <c r="LHU15" s="23"/>
      <c r="LHV15" s="23"/>
      <c r="LHW15" s="23"/>
      <c r="LHX15" s="23"/>
      <c r="LHY15" s="23"/>
      <c r="LHZ15" s="23"/>
      <c r="LIA15" s="23"/>
      <c r="LIB15" s="23"/>
      <c r="LIC15" s="23"/>
      <c r="LID15" s="23"/>
      <c r="LIE15" s="23"/>
      <c r="LIF15" s="23"/>
      <c r="LIG15" s="23"/>
      <c r="LIH15" s="23"/>
      <c r="LII15" s="23"/>
      <c r="LIJ15" s="23"/>
      <c r="LIK15" s="23"/>
      <c r="LIL15" s="23"/>
      <c r="LIM15" s="23"/>
      <c r="LIN15" s="23"/>
      <c r="LIO15" s="23"/>
      <c r="LIP15" s="23"/>
      <c r="LIQ15" s="23"/>
      <c r="LIR15" s="23"/>
      <c r="LIS15" s="23"/>
      <c r="LIT15" s="23"/>
      <c r="LIU15" s="23"/>
      <c r="LIV15" s="23"/>
      <c r="LIW15" s="23"/>
      <c r="LIX15" s="23"/>
      <c r="LIY15" s="23"/>
      <c r="LIZ15" s="23"/>
      <c r="LJA15" s="23"/>
      <c r="LJB15" s="23"/>
      <c r="LJC15" s="23"/>
      <c r="LJD15" s="23"/>
      <c r="LJE15" s="23"/>
      <c r="LJF15" s="23"/>
      <c r="LJG15" s="23"/>
      <c r="LJH15" s="23"/>
      <c r="LJI15" s="23"/>
      <c r="LJJ15" s="23"/>
      <c r="LJK15" s="23"/>
      <c r="LJL15" s="23"/>
      <c r="LJM15" s="23"/>
      <c r="LJN15" s="23"/>
      <c r="LJO15" s="23"/>
      <c r="LJP15" s="23"/>
      <c r="LJQ15" s="23"/>
      <c r="LJR15" s="23"/>
      <c r="LJS15" s="23"/>
      <c r="LJT15" s="23"/>
      <c r="LJU15" s="23"/>
      <c r="LJV15" s="23"/>
      <c r="LJW15" s="23"/>
      <c r="LJX15" s="23"/>
      <c r="LJY15" s="23"/>
      <c r="LJZ15" s="23"/>
      <c r="LKA15" s="23"/>
      <c r="LKB15" s="23"/>
      <c r="LKC15" s="23"/>
      <c r="LKD15" s="23"/>
      <c r="LKE15" s="23"/>
      <c r="LKF15" s="23"/>
      <c r="LKG15" s="23"/>
      <c r="LKH15" s="23"/>
      <c r="LKI15" s="23"/>
      <c r="LKJ15" s="23"/>
      <c r="LKK15" s="23"/>
      <c r="LKL15" s="23"/>
      <c r="LKM15" s="23"/>
      <c r="LKN15" s="23"/>
      <c r="LKO15" s="23"/>
      <c r="LKP15" s="23"/>
      <c r="LKQ15" s="23"/>
      <c r="LKR15" s="23"/>
      <c r="LKS15" s="23"/>
      <c r="LKT15" s="23"/>
      <c r="LKU15" s="23"/>
      <c r="LKV15" s="23"/>
      <c r="LKW15" s="23"/>
      <c r="LKX15" s="23"/>
      <c r="LKY15" s="23"/>
      <c r="LKZ15" s="23"/>
      <c r="LLA15" s="23"/>
      <c r="LLB15" s="23"/>
      <c r="LLC15" s="23"/>
      <c r="LLD15" s="23"/>
      <c r="LLE15" s="23"/>
      <c r="LLF15" s="23"/>
      <c r="LLG15" s="23"/>
      <c r="LLH15" s="23"/>
      <c r="LLI15" s="23"/>
      <c r="LLJ15" s="23"/>
      <c r="LLK15" s="23"/>
      <c r="LLL15" s="23"/>
      <c r="LLM15" s="23"/>
      <c r="LLN15" s="23"/>
      <c r="LLO15" s="23"/>
      <c r="LLP15" s="23"/>
      <c r="LLQ15" s="23"/>
      <c r="LLR15" s="23"/>
      <c r="LLS15" s="23"/>
      <c r="LLT15" s="23"/>
      <c r="LLU15" s="23"/>
      <c r="LLV15" s="23"/>
      <c r="LLW15" s="23"/>
      <c r="LLX15" s="23"/>
      <c r="LLY15" s="23"/>
      <c r="LLZ15" s="23"/>
      <c r="LMA15" s="23"/>
      <c r="LMB15" s="23"/>
      <c r="LMC15" s="23"/>
      <c r="LMD15" s="23"/>
      <c r="LME15" s="23"/>
      <c r="LMF15" s="23"/>
      <c r="LMG15" s="23"/>
      <c r="LMH15" s="23"/>
      <c r="LMI15" s="23"/>
      <c r="LMJ15" s="23"/>
      <c r="LMK15" s="23"/>
      <c r="LML15" s="23"/>
      <c r="LMM15" s="23"/>
      <c r="LMN15" s="23"/>
      <c r="LMO15" s="23"/>
      <c r="LMP15" s="23"/>
      <c r="LMQ15" s="23"/>
      <c r="LMR15" s="23"/>
      <c r="LMS15" s="23"/>
      <c r="LMT15" s="23"/>
      <c r="LMU15" s="23"/>
      <c r="LMV15" s="23"/>
      <c r="LMW15" s="23"/>
      <c r="LMX15" s="23"/>
      <c r="LMY15" s="23"/>
      <c r="LMZ15" s="23"/>
      <c r="LNA15" s="23"/>
      <c r="LNB15" s="23"/>
      <c r="LNC15" s="23"/>
      <c r="LND15" s="23"/>
      <c r="LNE15" s="23"/>
      <c r="LNF15" s="23"/>
      <c r="LNG15" s="23"/>
      <c r="LNH15" s="23"/>
      <c r="LNI15" s="23"/>
      <c r="LNJ15" s="23"/>
      <c r="LNK15" s="23"/>
      <c r="LNL15" s="23"/>
      <c r="LNM15" s="23"/>
      <c r="LNN15" s="23"/>
      <c r="LNO15" s="23"/>
      <c r="LNP15" s="23"/>
      <c r="LNQ15" s="23"/>
      <c r="LNR15" s="23"/>
      <c r="LNS15" s="23"/>
      <c r="LNT15" s="23"/>
      <c r="LNU15" s="23"/>
      <c r="LNV15" s="23"/>
      <c r="LNW15" s="23"/>
      <c r="LNX15" s="23"/>
      <c r="LNY15" s="23"/>
      <c r="LNZ15" s="23"/>
      <c r="LOA15" s="23"/>
      <c r="LOB15" s="23"/>
      <c r="LOC15" s="23"/>
      <c r="LOD15" s="23"/>
      <c r="LOE15" s="23"/>
      <c r="LOF15" s="23"/>
      <c r="LOG15" s="23"/>
      <c r="LOH15" s="23"/>
      <c r="LOI15" s="23"/>
      <c r="LOJ15" s="23"/>
      <c r="LOK15" s="23"/>
      <c r="LOL15" s="23"/>
      <c r="LOM15" s="23"/>
      <c r="LON15" s="23"/>
      <c r="LOO15" s="23"/>
      <c r="LOP15" s="23"/>
      <c r="LOQ15" s="23"/>
      <c r="LOR15" s="23"/>
      <c r="LOS15" s="23"/>
      <c r="LOT15" s="23"/>
      <c r="LOU15" s="23"/>
      <c r="LOV15" s="23"/>
      <c r="LOW15" s="23"/>
      <c r="LOX15" s="23"/>
      <c r="LOY15" s="23"/>
      <c r="LOZ15" s="23"/>
      <c r="LPA15" s="23"/>
      <c r="LPB15" s="23"/>
      <c r="LPC15" s="23"/>
      <c r="LPD15" s="23"/>
      <c r="LPE15" s="23"/>
      <c r="LPF15" s="23"/>
      <c r="LPG15" s="23"/>
      <c r="LPH15" s="23"/>
      <c r="LPI15" s="23"/>
      <c r="LPJ15" s="23"/>
      <c r="LPK15" s="23"/>
      <c r="LPL15" s="23"/>
      <c r="LPM15" s="23"/>
      <c r="LPN15" s="23"/>
      <c r="LPO15" s="23"/>
      <c r="LPP15" s="23"/>
      <c r="LPQ15" s="23"/>
      <c r="LPR15" s="23"/>
      <c r="LPS15" s="23"/>
      <c r="LPT15" s="23"/>
      <c r="LPU15" s="23"/>
      <c r="LPV15" s="23"/>
      <c r="LPW15" s="23"/>
      <c r="LPX15" s="23"/>
      <c r="LPY15" s="23"/>
      <c r="LPZ15" s="23"/>
      <c r="LQA15" s="23"/>
      <c r="LQB15" s="23"/>
      <c r="LQC15" s="23"/>
      <c r="LQD15" s="23"/>
      <c r="LQE15" s="23"/>
      <c r="LQF15" s="23"/>
      <c r="LQG15" s="23"/>
      <c r="LQH15" s="23"/>
      <c r="LQI15" s="23"/>
      <c r="LQJ15" s="23"/>
      <c r="LQK15" s="23"/>
      <c r="LQL15" s="23"/>
      <c r="LQM15" s="23"/>
      <c r="LQN15" s="23"/>
      <c r="LQO15" s="23"/>
      <c r="LQP15" s="23"/>
      <c r="LQQ15" s="23"/>
      <c r="LQR15" s="23"/>
      <c r="LQS15" s="23"/>
      <c r="LQT15" s="23"/>
      <c r="LQU15" s="23"/>
      <c r="LQV15" s="23"/>
      <c r="LQW15" s="23"/>
      <c r="LQX15" s="23"/>
      <c r="LQY15" s="23"/>
      <c r="LQZ15" s="23"/>
      <c r="LRA15" s="23"/>
      <c r="LRB15" s="23"/>
      <c r="LRC15" s="23"/>
      <c r="LRD15" s="23"/>
      <c r="LRE15" s="23"/>
      <c r="LRF15" s="23"/>
      <c r="LRG15" s="23"/>
      <c r="LRH15" s="23"/>
      <c r="LRI15" s="23"/>
      <c r="LRJ15" s="23"/>
      <c r="LRK15" s="23"/>
      <c r="LRL15" s="23"/>
      <c r="LRM15" s="23"/>
      <c r="LRN15" s="23"/>
      <c r="LRO15" s="23"/>
      <c r="LRP15" s="23"/>
      <c r="LRQ15" s="23"/>
      <c r="LRR15" s="23"/>
      <c r="LRS15" s="23"/>
      <c r="LRT15" s="23"/>
      <c r="LRU15" s="23"/>
      <c r="LRV15" s="23"/>
      <c r="LRW15" s="23"/>
      <c r="LRX15" s="23"/>
      <c r="LRY15" s="23"/>
      <c r="LRZ15" s="23"/>
      <c r="LSA15" s="23"/>
      <c r="LSB15" s="23"/>
      <c r="LSC15" s="23"/>
      <c r="LSD15" s="23"/>
      <c r="LSE15" s="23"/>
      <c r="LSF15" s="23"/>
      <c r="LSG15" s="23"/>
      <c r="LSH15" s="23"/>
      <c r="LSI15" s="23"/>
      <c r="LSJ15" s="23"/>
      <c r="LSK15" s="23"/>
      <c r="LSL15" s="23"/>
      <c r="LSM15" s="23"/>
      <c r="LSN15" s="23"/>
      <c r="LSO15" s="23"/>
      <c r="LSP15" s="23"/>
      <c r="LSQ15" s="23"/>
      <c r="LSR15" s="23"/>
      <c r="LSS15" s="23"/>
      <c r="LST15" s="23"/>
      <c r="LSU15" s="23"/>
      <c r="LSV15" s="23"/>
      <c r="LSW15" s="23"/>
      <c r="LSX15" s="23"/>
      <c r="LSY15" s="23"/>
      <c r="LSZ15" s="23"/>
      <c r="LTA15" s="23"/>
      <c r="LTB15" s="23"/>
      <c r="LTC15" s="23"/>
      <c r="LTD15" s="23"/>
      <c r="LTE15" s="23"/>
      <c r="LTF15" s="23"/>
      <c r="LTG15" s="23"/>
      <c r="LTH15" s="23"/>
      <c r="LTI15" s="23"/>
      <c r="LTJ15" s="23"/>
      <c r="LTK15" s="23"/>
      <c r="LTL15" s="23"/>
      <c r="LTM15" s="23"/>
      <c r="LTN15" s="23"/>
      <c r="LTO15" s="23"/>
      <c r="LTP15" s="23"/>
      <c r="LTQ15" s="23"/>
      <c r="LTR15" s="23"/>
      <c r="LTS15" s="23"/>
      <c r="LTT15" s="23"/>
      <c r="LTU15" s="23"/>
      <c r="LTV15" s="23"/>
      <c r="LTW15" s="23"/>
      <c r="LTX15" s="23"/>
      <c r="LTY15" s="23"/>
      <c r="LTZ15" s="23"/>
      <c r="LUA15" s="23"/>
      <c r="LUB15" s="23"/>
      <c r="LUC15" s="23"/>
      <c r="LUD15" s="23"/>
      <c r="LUE15" s="23"/>
      <c r="LUF15" s="23"/>
      <c r="LUG15" s="23"/>
      <c r="LUH15" s="23"/>
      <c r="LUI15" s="23"/>
      <c r="LUJ15" s="23"/>
      <c r="LUK15" s="23"/>
      <c r="LUL15" s="23"/>
      <c r="LUM15" s="23"/>
      <c r="LUN15" s="23"/>
      <c r="LUO15" s="23"/>
      <c r="LUP15" s="23"/>
      <c r="LUQ15" s="23"/>
      <c r="LUR15" s="23"/>
      <c r="LUS15" s="23"/>
      <c r="LUT15" s="23"/>
      <c r="LUU15" s="23"/>
      <c r="LUV15" s="23"/>
      <c r="LUW15" s="23"/>
      <c r="LUX15" s="23"/>
      <c r="LUY15" s="23"/>
      <c r="LUZ15" s="23"/>
      <c r="LVA15" s="23"/>
      <c r="LVB15" s="23"/>
      <c r="LVC15" s="23"/>
      <c r="LVD15" s="23"/>
      <c r="LVE15" s="23"/>
      <c r="LVF15" s="23"/>
      <c r="LVG15" s="23"/>
      <c r="LVH15" s="23"/>
      <c r="LVI15" s="23"/>
      <c r="LVJ15" s="23"/>
      <c r="LVK15" s="23"/>
      <c r="LVL15" s="23"/>
      <c r="LVM15" s="23"/>
      <c r="LVN15" s="23"/>
      <c r="LVO15" s="23"/>
      <c r="LVP15" s="23"/>
      <c r="LVQ15" s="23"/>
      <c r="LVR15" s="23"/>
      <c r="LVS15" s="23"/>
      <c r="LVT15" s="23"/>
      <c r="LVU15" s="23"/>
      <c r="LVV15" s="23"/>
      <c r="LVW15" s="23"/>
      <c r="LVX15" s="23"/>
      <c r="LVY15" s="23"/>
      <c r="LVZ15" s="23"/>
      <c r="LWA15" s="23"/>
      <c r="LWB15" s="23"/>
      <c r="LWC15" s="23"/>
      <c r="LWD15" s="23"/>
      <c r="LWE15" s="23"/>
      <c r="LWF15" s="23"/>
      <c r="LWG15" s="23"/>
      <c r="LWH15" s="23"/>
      <c r="LWI15" s="23"/>
      <c r="LWJ15" s="23"/>
      <c r="LWK15" s="23"/>
      <c r="LWL15" s="23"/>
      <c r="LWM15" s="23"/>
      <c r="LWN15" s="23"/>
      <c r="LWO15" s="23"/>
      <c r="LWP15" s="23"/>
      <c r="LWQ15" s="23"/>
      <c r="LWR15" s="23"/>
      <c r="LWS15" s="23"/>
      <c r="LWT15" s="23"/>
      <c r="LWU15" s="23"/>
      <c r="LWV15" s="23"/>
      <c r="LWW15" s="23"/>
      <c r="LWX15" s="23"/>
      <c r="LWY15" s="23"/>
      <c r="LWZ15" s="23"/>
      <c r="LXA15" s="23"/>
      <c r="LXB15" s="23"/>
      <c r="LXC15" s="23"/>
      <c r="LXD15" s="23"/>
      <c r="LXE15" s="23"/>
      <c r="LXF15" s="23"/>
      <c r="LXG15" s="23"/>
      <c r="LXH15" s="23"/>
      <c r="LXI15" s="23"/>
      <c r="LXJ15" s="23"/>
      <c r="LXK15" s="23"/>
      <c r="LXL15" s="23"/>
      <c r="LXM15" s="23"/>
      <c r="LXN15" s="23"/>
      <c r="LXO15" s="23"/>
      <c r="LXP15" s="23"/>
      <c r="LXQ15" s="23"/>
      <c r="LXR15" s="23"/>
      <c r="LXS15" s="23"/>
      <c r="LXT15" s="23"/>
      <c r="LXU15" s="23"/>
      <c r="LXV15" s="23"/>
      <c r="LXW15" s="23"/>
      <c r="LXX15" s="23"/>
      <c r="LXY15" s="23"/>
      <c r="LXZ15" s="23"/>
      <c r="LYA15" s="23"/>
      <c r="LYB15" s="23"/>
      <c r="LYC15" s="23"/>
      <c r="LYD15" s="23"/>
      <c r="LYE15" s="23"/>
      <c r="LYF15" s="23"/>
      <c r="LYG15" s="23"/>
      <c r="LYH15" s="23"/>
      <c r="LYI15" s="23"/>
      <c r="LYJ15" s="23"/>
      <c r="LYK15" s="23"/>
      <c r="LYL15" s="23"/>
      <c r="LYM15" s="23"/>
      <c r="LYN15" s="23"/>
      <c r="LYO15" s="23"/>
      <c r="LYP15" s="23"/>
      <c r="LYQ15" s="23"/>
      <c r="LYR15" s="23"/>
      <c r="LYS15" s="23"/>
      <c r="LYT15" s="23"/>
      <c r="LYU15" s="23"/>
      <c r="LYV15" s="23"/>
      <c r="LYW15" s="23"/>
      <c r="LYX15" s="23"/>
      <c r="LYY15" s="23"/>
      <c r="LYZ15" s="23"/>
      <c r="LZA15" s="23"/>
      <c r="LZB15" s="23"/>
      <c r="LZC15" s="23"/>
      <c r="LZD15" s="23"/>
      <c r="LZE15" s="23"/>
      <c r="LZF15" s="23"/>
      <c r="LZG15" s="23"/>
      <c r="LZH15" s="23"/>
      <c r="LZI15" s="23"/>
      <c r="LZJ15" s="23"/>
      <c r="LZK15" s="23"/>
      <c r="LZL15" s="23"/>
      <c r="LZM15" s="23"/>
      <c r="LZN15" s="23"/>
      <c r="LZO15" s="23"/>
      <c r="LZP15" s="23"/>
      <c r="LZQ15" s="23"/>
      <c r="LZR15" s="23"/>
      <c r="LZS15" s="23"/>
      <c r="LZT15" s="23"/>
      <c r="LZU15" s="23"/>
      <c r="LZV15" s="23"/>
      <c r="LZW15" s="23"/>
      <c r="LZX15" s="23"/>
      <c r="LZY15" s="23"/>
      <c r="LZZ15" s="23"/>
      <c r="MAA15" s="23"/>
      <c r="MAB15" s="23"/>
      <c r="MAC15" s="23"/>
      <c r="MAD15" s="23"/>
      <c r="MAE15" s="23"/>
      <c r="MAF15" s="23"/>
      <c r="MAG15" s="23"/>
      <c r="MAH15" s="23"/>
      <c r="MAI15" s="23"/>
      <c r="MAJ15" s="23"/>
      <c r="MAK15" s="23"/>
      <c r="MAL15" s="23"/>
      <c r="MAM15" s="23"/>
      <c r="MAN15" s="23"/>
      <c r="MAO15" s="23"/>
      <c r="MAP15" s="23"/>
      <c r="MAQ15" s="23"/>
      <c r="MAR15" s="23"/>
      <c r="MAS15" s="23"/>
      <c r="MAT15" s="23"/>
      <c r="MAU15" s="23"/>
      <c r="MAV15" s="23"/>
      <c r="MAW15" s="23"/>
      <c r="MAX15" s="23"/>
      <c r="MAY15" s="23"/>
      <c r="MAZ15" s="23"/>
      <c r="MBA15" s="23"/>
      <c r="MBB15" s="23"/>
      <c r="MBC15" s="23"/>
      <c r="MBD15" s="23"/>
      <c r="MBE15" s="23"/>
      <c r="MBF15" s="23"/>
      <c r="MBG15" s="23"/>
      <c r="MBH15" s="23"/>
      <c r="MBI15" s="23"/>
      <c r="MBJ15" s="23"/>
      <c r="MBK15" s="23"/>
      <c r="MBL15" s="23"/>
      <c r="MBM15" s="23"/>
      <c r="MBN15" s="23"/>
      <c r="MBO15" s="23"/>
      <c r="MBP15" s="23"/>
      <c r="MBQ15" s="23"/>
      <c r="MBR15" s="23"/>
      <c r="MBS15" s="23"/>
      <c r="MBT15" s="23"/>
      <c r="MBU15" s="23"/>
      <c r="MBV15" s="23"/>
      <c r="MBW15" s="23"/>
      <c r="MBX15" s="23"/>
      <c r="MBY15" s="23"/>
      <c r="MBZ15" s="23"/>
      <c r="MCA15" s="23"/>
      <c r="MCB15" s="23"/>
      <c r="MCC15" s="23"/>
      <c r="MCD15" s="23"/>
      <c r="MCE15" s="23"/>
      <c r="MCF15" s="23"/>
      <c r="MCG15" s="23"/>
      <c r="MCH15" s="23"/>
      <c r="MCI15" s="23"/>
      <c r="MCJ15" s="23"/>
      <c r="MCK15" s="23"/>
      <c r="MCL15" s="23"/>
      <c r="MCM15" s="23"/>
      <c r="MCN15" s="23"/>
      <c r="MCO15" s="23"/>
      <c r="MCP15" s="23"/>
      <c r="MCQ15" s="23"/>
      <c r="MCR15" s="23"/>
      <c r="MCS15" s="23"/>
      <c r="MCT15" s="23"/>
      <c r="MCU15" s="23"/>
      <c r="MCV15" s="23"/>
      <c r="MCW15" s="23"/>
      <c r="MCX15" s="23"/>
      <c r="MCY15" s="23"/>
      <c r="MCZ15" s="23"/>
      <c r="MDA15" s="23"/>
      <c r="MDB15" s="23"/>
      <c r="MDC15" s="23"/>
      <c r="MDD15" s="23"/>
      <c r="MDE15" s="23"/>
      <c r="MDF15" s="23"/>
      <c r="MDG15" s="23"/>
      <c r="MDH15" s="23"/>
      <c r="MDI15" s="23"/>
      <c r="MDJ15" s="23"/>
      <c r="MDK15" s="23"/>
      <c r="MDL15" s="23"/>
      <c r="MDM15" s="23"/>
      <c r="MDN15" s="23"/>
      <c r="MDO15" s="23"/>
      <c r="MDP15" s="23"/>
      <c r="MDQ15" s="23"/>
      <c r="MDR15" s="23"/>
      <c r="MDS15" s="23"/>
      <c r="MDT15" s="23"/>
      <c r="MDU15" s="23"/>
      <c r="MDV15" s="23"/>
      <c r="MDW15" s="23"/>
      <c r="MDX15" s="23"/>
      <c r="MDY15" s="23"/>
      <c r="MDZ15" s="23"/>
      <c r="MEA15" s="23"/>
      <c r="MEB15" s="23"/>
      <c r="MEC15" s="23"/>
      <c r="MED15" s="23"/>
      <c r="MEE15" s="23"/>
      <c r="MEF15" s="23"/>
      <c r="MEG15" s="23"/>
      <c r="MEH15" s="23"/>
      <c r="MEI15" s="23"/>
      <c r="MEJ15" s="23"/>
      <c r="MEK15" s="23"/>
      <c r="MEL15" s="23"/>
      <c r="MEM15" s="23"/>
      <c r="MEN15" s="23"/>
      <c r="MEO15" s="23"/>
      <c r="MEP15" s="23"/>
      <c r="MEQ15" s="23"/>
      <c r="MER15" s="23"/>
      <c r="MES15" s="23"/>
      <c r="MET15" s="23"/>
      <c r="MEU15" s="23"/>
      <c r="MEV15" s="23"/>
      <c r="MEW15" s="23"/>
      <c r="MEX15" s="23"/>
      <c r="MEY15" s="23"/>
      <c r="MEZ15" s="23"/>
      <c r="MFA15" s="23"/>
      <c r="MFB15" s="23"/>
      <c r="MFC15" s="23"/>
      <c r="MFD15" s="23"/>
      <c r="MFE15" s="23"/>
      <c r="MFF15" s="23"/>
      <c r="MFG15" s="23"/>
      <c r="MFH15" s="23"/>
      <c r="MFI15" s="23"/>
      <c r="MFJ15" s="23"/>
      <c r="MFK15" s="23"/>
      <c r="MFL15" s="23"/>
      <c r="MFM15" s="23"/>
      <c r="MFN15" s="23"/>
      <c r="MFO15" s="23"/>
      <c r="MFP15" s="23"/>
      <c r="MFQ15" s="23"/>
      <c r="MFR15" s="23"/>
      <c r="MFS15" s="23"/>
      <c r="MFT15" s="23"/>
      <c r="MFU15" s="23"/>
      <c r="MFV15" s="23"/>
      <c r="MFW15" s="23"/>
      <c r="MFX15" s="23"/>
      <c r="MFY15" s="23"/>
      <c r="MFZ15" s="23"/>
      <c r="MGA15" s="23"/>
      <c r="MGB15" s="23"/>
      <c r="MGC15" s="23"/>
      <c r="MGD15" s="23"/>
      <c r="MGE15" s="23"/>
      <c r="MGF15" s="23"/>
      <c r="MGG15" s="23"/>
      <c r="MGH15" s="23"/>
      <c r="MGI15" s="23"/>
      <c r="MGJ15" s="23"/>
      <c r="MGK15" s="23"/>
      <c r="MGL15" s="23"/>
      <c r="MGM15" s="23"/>
      <c r="MGN15" s="23"/>
      <c r="MGO15" s="23"/>
      <c r="MGP15" s="23"/>
      <c r="MGQ15" s="23"/>
      <c r="MGR15" s="23"/>
      <c r="MGS15" s="23"/>
      <c r="MGT15" s="23"/>
      <c r="MGU15" s="23"/>
      <c r="MGV15" s="23"/>
      <c r="MGW15" s="23"/>
      <c r="MGX15" s="23"/>
      <c r="MGY15" s="23"/>
      <c r="MGZ15" s="23"/>
      <c r="MHA15" s="23"/>
      <c r="MHB15" s="23"/>
      <c r="MHC15" s="23"/>
      <c r="MHD15" s="23"/>
      <c r="MHE15" s="23"/>
      <c r="MHF15" s="23"/>
      <c r="MHG15" s="23"/>
      <c r="MHH15" s="23"/>
      <c r="MHI15" s="23"/>
      <c r="MHJ15" s="23"/>
      <c r="MHK15" s="23"/>
      <c r="MHL15" s="23"/>
      <c r="MHM15" s="23"/>
      <c r="MHN15" s="23"/>
      <c r="MHO15" s="23"/>
      <c r="MHP15" s="23"/>
      <c r="MHQ15" s="23"/>
      <c r="MHR15" s="23"/>
      <c r="MHS15" s="23"/>
      <c r="MHT15" s="23"/>
      <c r="MHU15" s="23"/>
      <c r="MHV15" s="23"/>
      <c r="MHW15" s="23"/>
      <c r="MHX15" s="23"/>
      <c r="MHY15" s="23"/>
      <c r="MHZ15" s="23"/>
      <c r="MIA15" s="23"/>
      <c r="MIB15" s="23"/>
      <c r="MIC15" s="23"/>
      <c r="MID15" s="23"/>
      <c r="MIE15" s="23"/>
      <c r="MIF15" s="23"/>
      <c r="MIG15" s="23"/>
      <c r="MIH15" s="23"/>
      <c r="MII15" s="23"/>
      <c r="MIJ15" s="23"/>
      <c r="MIK15" s="23"/>
      <c r="MIL15" s="23"/>
      <c r="MIM15" s="23"/>
      <c r="MIN15" s="23"/>
      <c r="MIO15" s="23"/>
      <c r="MIP15" s="23"/>
      <c r="MIQ15" s="23"/>
      <c r="MIR15" s="23"/>
      <c r="MIS15" s="23"/>
      <c r="MIT15" s="23"/>
      <c r="MIU15" s="23"/>
      <c r="MIV15" s="23"/>
      <c r="MIW15" s="23"/>
      <c r="MIX15" s="23"/>
      <c r="MIY15" s="23"/>
      <c r="MIZ15" s="23"/>
      <c r="MJA15" s="23"/>
      <c r="MJB15" s="23"/>
      <c r="MJC15" s="23"/>
      <c r="MJD15" s="23"/>
      <c r="MJE15" s="23"/>
      <c r="MJF15" s="23"/>
      <c r="MJG15" s="23"/>
      <c r="MJH15" s="23"/>
      <c r="MJI15" s="23"/>
      <c r="MJJ15" s="23"/>
      <c r="MJK15" s="23"/>
      <c r="MJL15" s="23"/>
      <c r="MJM15" s="23"/>
      <c r="MJN15" s="23"/>
      <c r="MJO15" s="23"/>
      <c r="MJP15" s="23"/>
      <c r="MJQ15" s="23"/>
      <c r="MJR15" s="23"/>
      <c r="MJS15" s="23"/>
      <c r="MJT15" s="23"/>
      <c r="MJU15" s="23"/>
      <c r="MJV15" s="23"/>
      <c r="MJW15" s="23"/>
      <c r="MJX15" s="23"/>
      <c r="MJY15" s="23"/>
      <c r="MJZ15" s="23"/>
      <c r="MKA15" s="23"/>
      <c r="MKB15" s="23"/>
      <c r="MKC15" s="23"/>
      <c r="MKD15" s="23"/>
      <c r="MKE15" s="23"/>
      <c r="MKF15" s="23"/>
      <c r="MKG15" s="23"/>
      <c r="MKH15" s="23"/>
      <c r="MKI15" s="23"/>
      <c r="MKJ15" s="23"/>
      <c r="MKK15" s="23"/>
      <c r="MKL15" s="23"/>
      <c r="MKM15" s="23"/>
      <c r="MKN15" s="23"/>
      <c r="MKO15" s="23"/>
      <c r="MKP15" s="23"/>
      <c r="MKQ15" s="23"/>
      <c r="MKR15" s="23"/>
      <c r="MKS15" s="23"/>
      <c r="MKT15" s="23"/>
      <c r="MKU15" s="23"/>
      <c r="MKV15" s="23"/>
      <c r="MKW15" s="23"/>
      <c r="MKX15" s="23"/>
      <c r="MKY15" s="23"/>
      <c r="MKZ15" s="23"/>
      <c r="MLA15" s="23"/>
      <c r="MLB15" s="23"/>
      <c r="MLC15" s="23"/>
      <c r="MLD15" s="23"/>
      <c r="MLE15" s="23"/>
      <c r="MLF15" s="23"/>
      <c r="MLG15" s="23"/>
      <c r="MLH15" s="23"/>
      <c r="MLI15" s="23"/>
      <c r="MLJ15" s="23"/>
      <c r="MLK15" s="23"/>
      <c r="MLL15" s="23"/>
      <c r="MLM15" s="23"/>
      <c r="MLN15" s="23"/>
      <c r="MLO15" s="23"/>
      <c r="MLP15" s="23"/>
      <c r="MLQ15" s="23"/>
      <c r="MLR15" s="23"/>
      <c r="MLS15" s="23"/>
      <c r="MLT15" s="23"/>
      <c r="MLU15" s="23"/>
      <c r="MLV15" s="23"/>
      <c r="MLW15" s="23"/>
      <c r="MLX15" s="23"/>
      <c r="MLY15" s="23"/>
      <c r="MLZ15" s="23"/>
      <c r="MMA15" s="23"/>
      <c r="MMB15" s="23"/>
      <c r="MMC15" s="23"/>
      <c r="MMD15" s="23"/>
      <c r="MME15" s="23"/>
      <c r="MMF15" s="23"/>
      <c r="MMG15" s="23"/>
      <c r="MMH15" s="23"/>
      <c r="MMI15" s="23"/>
      <c r="MMJ15" s="23"/>
      <c r="MMK15" s="23"/>
      <c r="MML15" s="23"/>
      <c r="MMM15" s="23"/>
      <c r="MMN15" s="23"/>
      <c r="MMO15" s="23"/>
      <c r="MMP15" s="23"/>
      <c r="MMQ15" s="23"/>
      <c r="MMR15" s="23"/>
      <c r="MMS15" s="23"/>
      <c r="MMT15" s="23"/>
      <c r="MMU15" s="23"/>
      <c r="MMV15" s="23"/>
      <c r="MMW15" s="23"/>
      <c r="MMX15" s="23"/>
      <c r="MMY15" s="23"/>
      <c r="MMZ15" s="23"/>
      <c r="MNA15" s="23"/>
      <c r="MNB15" s="23"/>
      <c r="MNC15" s="23"/>
      <c r="MND15" s="23"/>
      <c r="MNE15" s="23"/>
      <c r="MNF15" s="23"/>
      <c r="MNG15" s="23"/>
      <c r="MNH15" s="23"/>
      <c r="MNI15" s="23"/>
      <c r="MNJ15" s="23"/>
      <c r="MNK15" s="23"/>
      <c r="MNL15" s="23"/>
      <c r="MNM15" s="23"/>
      <c r="MNN15" s="23"/>
      <c r="MNO15" s="23"/>
      <c r="MNP15" s="23"/>
      <c r="MNQ15" s="23"/>
      <c r="MNR15" s="23"/>
      <c r="MNS15" s="23"/>
      <c r="MNT15" s="23"/>
      <c r="MNU15" s="23"/>
      <c r="MNV15" s="23"/>
      <c r="MNW15" s="23"/>
      <c r="MNX15" s="23"/>
      <c r="MNY15" s="23"/>
      <c r="MNZ15" s="23"/>
      <c r="MOA15" s="23"/>
      <c r="MOB15" s="23"/>
      <c r="MOC15" s="23"/>
      <c r="MOD15" s="23"/>
      <c r="MOE15" s="23"/>
      <c r="MOF15" s="23"/>
      <c r="MOG15" s="23"/>
      <c r="MOH15" s="23"/>
      <c r="MOI15" s="23"/>
      <c r="MOJ15" s="23"/>
      <c r="MOK15" s="23"/>
      <c r="MOL15" s="23"/>
      <c r="MOM15" s="23"/>
      <c r="MON15" s="23"/>
      <c r="MOO15" s="23"/>
      <c r="MOP15" s="23"/>
      <c r="MOQ15" s="23"/>
      <c r="MOR15" s="23"/>
      <c r="MOS15" s="23"/>
      <c r="MOT15" s="23"/>
      <c r="MOU15" s="23"/>
      <c r="MOV15" s="23"/>
      <c r="MOW15" s="23"/>
      <c r="MOX15" s="23"/>
      <c r="MOY15" s="23"/>
      <c r="MOZ15" s="23"/>
      <c r="MPA15" s="23"/>
      <c r="MPB15" s="23"/>
      <c r="MPC15" s="23"/>
      <c r="MPD15" s="23"/>
      <c r="MPE15" s="23"/>
      <c r="MPF15" s="23"/>
      <c r="MPG15" s="23"/>
      <c r="MPH15" s="23"/>
      <c r="MPI15" s="23"/>
      <c r="MPJ15" s="23"/>
      <c r="MPK15" s="23"/>
      <c r="MPL15" s="23"/>
      <c r="MPM15" s="23"/>
      <c r="MPN15" s="23"/>
      <c r="MPO15" s="23"/>
      <c r="MPP15" s="23"/>
      <c r="MPQ15" s="23"/>
      <c r="MPR15" s="23"/>
      <c r="MPS15" s="23"/>
      <c r="MPT15" s="23"/>
      <c r="MPU15" s="23"/>
      <c r="MPV15" s="23"/>
      <c r="MPW15" s="23"/>
      <c r="MPX15" s="23"/>
      <c r="MPY15" s="23"/>
      <c r="MPZ15" s="23"/>
      <c r="MQA15" s="23"/>
      <c r="MQB15" s="23"/>
      <c r="MQC15" s="23"/>
      <c r="MQD15" s="23"/>
      <c r="MQE15" s="23"/>
      <c r="MQF15" s="23"/>
      <c r="MQG15" s="23"/>
      <c r="MQH15" s="23"/>
      <c r="MQI15" s="23"/>
      <c r="MQJ15" s="23"/>
      <c r="MQK15" s="23"/>
      <c r="MQL15" s="23"/>
      <c r="MQM15" s="23"/>
      <c r="MQN15" s="23"/>
      <c r="MQO15" s="23"/>
      <c r="MQP15" s="23"/>
      <c r="MQQ15" s="23"/>
      <c r="MQR15" s="23"/>
      <c r="MQS15" s="23"/>
      <c r="MQT15" s="23"/>
      <c r="MQU15" s="23"/>
      <c r="MQV15" s="23"/>
      <c r="MQW15" s="23"/>
      <c r="MQX15" s="23"/>
      <c r="MQY15" s="23"/>
      <c r="MQZ15" s="23"/>
      <c r="MRA15" s="23"/>
      <c r="MRB15" s="23"/>
      <c r="MRC15" s="23"/>
      <c r="MRD15" s="23"/>
      <c r="MRE15" s="23"/>
      <c r="MRF15" s="23"/>
      <c r="MRG15" s="23"/>
      <c r="MRH15" s="23"/>
      <c r="MRI15" s="23"/>
      <c r="MRJ15" s="23"/>
      <c r="MRK15" s="23"/>
      <c r="MRL15" s="23"/>
      <c r="MRM15" s="23"/>
      <c r="MRN15" s="23"/>
      <c r="MRO15" s="23"/>
      <c r="MRP15" s="23"/>
      <c r="MRQ15" s="23"/>
      <c r="MRR15" s="23"/>
      <c r="MRS15" s="23"/>
      <c r="MRT15" s="23"/>
      <c r="MRU15" s="23"/>
      <c r="MRV15" s="23"/>
      <c r="MRW15" s="23"/>
      <c r="MRX15" s="23"/>
      <c r="MRY15" s="23"/>
      <c r="MRZ15" s="23"/>
      <c r="MSA15" s="23"/>
      <c r="MSB15" s="23"/>
      <c r="MSC15" s="23"/>
      <c r="MSD15" s="23"/>
      <c r="MSE15" s="23"/>
      <c r="MSF15" s="23"/>
      <c r="MSG15" s="23"/>
      <c r="MSH15" s="23"/>
      <c r="MSI15" s="23"/>
      <c r="MSJ15" s="23"/>
      <c r="MSK15" s="23"/>
      <c r="MSL15" s="23"/>
      <c r="MSM15" s="23"/>
      <c r="MSN15" s="23"/>
      <c r="MSO15" s="23"/>
      <c r="MSP15" s="23"/>
      <c r="MSQ15" s="23"/>
      <c r="MSR15" s="23"/>
      <c r="MSS15" s="23"/>
      <c r="MST15" s="23"/>
      <c r="MSU15" s="23"/>
      <c r="MSV15" s="23"/>
      <c r="MSW15" s="23"/>
      <c r="MSX15" s="23"/>
      <c r="MSY15" s="23"/>
      <c r="MSZ15" s="23"/>
      <c r="MTA15" s="23"/>
      <c r="MTB15" s="23"/>
      <c r="MTC15" s="23"/>
      <c r="MTD15" s="23"/>
      <c r="MTE15" s="23"/>
      <c r="MTF15" s="23"/>
      <c r="MTG15" s="23"/>
      <c r="MTH15" s="23"/>
      <c r="MTI15" s="23"/>
      <c r="MTJ15" s="23"/>
      <c r="MTK15" s="23"/>
      <c r="MTL15" s="23"/>
      <c r="MTM15" s="23"/>
      <c r="MTN15" s="23"/>
      <c r="MTO15" s="23"/>
      <c r="MTP15" s="23"/>
      <c r="MTQ15" s="23"/>
      <c r="MTR15" s="23"/>
      <c r="MTS15" s="23"/>
      <c r="MTT15" s="23"/>
      <c r="MTU15" s="23"/>
      <c r="MTV15" s="23"/>
      <c r="MTW15" s="23"/>
      <c r="MTX15" s="23"/>
      <c r="MTY15" s="23"/>
      <c r="MTZ15" s="23"/>
      <c r="MUA15" s="23"/>
      <c r="MUB15" s="23"/>
      <c r="MUC15" s="23"/>
      <c r="MUD15" s="23"/>
      <c r="MUE15" s="23"/>
      <c r="MUF15" s="23"/>
      <c r="MUG15" s="23"/>
      <c r="MUH15" s="23"/>
      <c r="MUI15" s="23"/>
      <c r="MUJ15" s="23"/>
      <c r="MUK15" s="23"/>
      <c r="MUL15" s="23"/>
      <c r="MUM15" s="23"/>
      <c r="MUN15" s="23"/>
      <c r="MUO15" s="23"/>
      <c r="MUP15" s="23"/>
      <c r="MUQ15" s="23"/>
      <c r="MUR15" s="23"/>
      <c r="MUS15" s="23"/>
      <c r="MUT15" s="23"/>
      <c r="MUU15" s="23"/>
      <c r="MUV15" s="23"/>
      <c r="MUW15" s="23"/>
      <c r="MUX15" s="23"/>
      <c r="MUY15" s="23"/>
      <c r="MUZ15" s="23"/>
      <c r="MVA15" s="23"/>
      <c r="MVB15" s="23"/>
      <c r="MVC15" s="23"/>
      <c r="MVD15" s="23"/>
      <c r="MVE15" s="23"/>
      <c r="MVF15" s="23"/>
      <c r="MVG15" s="23"/>
      <c r="MVH15" s="23"/>
      <c r="MVI15" s="23"/>
      <c r="MVJ15" s="23"/>
      <c r="MVK15" s="23"/>
      <c r="MVL15" s="23"/>
      <c r="MVM15" s="23"/>
      <c r="MVN15" s="23"/>
      <c r="MVO15" s="23"/>
      <c r="MVP15" s="23"/>
      <c r="MVQ15" s="23"/>
      <c r="MVR15" s="23"/>
      <c r="MVS15" s="23"/>
      <c r="MVT15" s="23"/>
      <c r="MVU15" s="23"/>
      <c r="MVV15" s="23"/>
      <c r="MVW15" s="23"/>
      <c r="MVX15" s="23"/>
      <c r="MVY15" s="23"/>
      <c r="MVZ15" s="23"/>
      <c r="MWA15" s="23"/>
      <c r="MWB15" s="23"/>
      <c r="MWC15" s="23"/>
      <c r="MWD15" s="23"/>
      <c r="MWE15" s="23"/>
      <c r="MWF15" s="23"/>
      <c r="MWG15" s="23"/>
      <c r="MWH15" s="23"/>
      <c r="MWI15" s="23"/>
      <c r="MWJ15" s="23"/>
      <c r="MWK15" s="23"/>
      <c r="MWL15" s="23"/>
      <c r="MWM15" s="23"/>
      <c r="MWN15" s="23"/>
      <c r="MWO15" s="23"/>
      <c r="MWP15" s="23"/>
      <c r="MWQ15" s="23"/>
      <c r="MWR15" s="23"/>
      <c r="MWS15" s="23"/>
      <c r="MWT15" s="23"/>
      <c r="MWU15" s="23"/>
      <c r="MWV15" s="23"/>
      <c r="MWW15" s="23"/>
      <c r="MWX15" s="23"/>
      <c r="MWY15" s="23"/>
      <c r="MWZ15" s="23"/>
      <c r="MXA15" s="23"/>
      <c r="MXB15" s="23"/>
      <c r="MXC15" s="23"/>
      <c r="MXD15" s="23"/>
      <c r="MXE15" s="23"/>
      <c r="MXF15" s="23"/>
      <c r="MXG15" s="23"/>
      <c r="MXH15" s="23"/>
      <c r="MXI15" s="23"/>
      <c r="MXJ15" s="23"/>
      <c r="MXK15" s="23"/>
      <c r="MXL15" s="23"/>
      <c r="MXM15" s="23"/>
      <c r="MXN15" s="23"/>
      <c r="MXO15" s="23"/>
      <c r="MXP15" s="23"/>
      <c r="MXQ15" s="23"/>
      <c r="MXR15" s="23"/>
      <c r="MXS15" s="23"/>
      <c r="MXT15" s="23"/>
      <c r="MXU15" s="23"/>
      <c r="MXV15" s="23"/>
      <c r="MXW15" s="23"/>
      <c r="MXX15" s="23"/>
      <c r="MXY15" s="23"/>
      <c r="MXZ15" s="23"/>
      <c r="MYA15" s="23"/>
      <c r="MYB15" s="23"/>
      <c r="MYC15" s="23"/>
      <c r="MYD15" s="23"/>
      <c r="MYE15" s="23"/>
      <c r="MYF15" s="23"/>
      <c r="MYG15" s="23"/>
      <c r="MYH15" s="23"/>
      <c r="MYI15" s="23"/>
      <c r="MYJ15" s="23"/>
      <c r="MYK15" s="23"/>
      <c r="MYL15" s="23"/>
      <c r="MYM15" s="23"/>
      <c r="MYN15" s="23"/>
      <c r="MYO15" s="23"/>
      <c r="MYP15" s="23"/>
      <c r="MYQ15" s="23"/>
      <c r="MYR15" s="23"/>
      <c r="MYS15" s="23"/>
      <c r="MYT15" s="23"/>
      <c r="MYU15" s="23"/>
      <c r="MYV15" s="23"/>
      <c r="MYW15" s="23"/>
      <c r="MYX15" s="23"/>
      <c r="MYY15" s="23"/>
      <c r="MYZ15" s="23"/>
      <c r="MZA15" s="23"/>
      <c r="MZB15" s="23"/>
      <c r="MZC15" s="23"/>
      <c r="MZD15" s="23"/>
      <c r="MZE15" s="23"/>
      <c r="MZF15" s="23"/>
      <c r="MZG15" s="23"/>
      <c r="MZH15" s="23"/>
      <c r="MZI15" s="23"/>
      <c r="MZJ15" s="23"/>
      <c r="MZK15" s="23"/>
      <c r="MZL15" s="23"/>
      <c r="MZM15" s="23"/>
      <c r="MZN15" s="23"/>
      <c r="MZO15" s="23"/>
      <c r="MZP15" s="23"/>
      <c r="MZQ15" s="23"/>
      <c r="MZR15" s="23"/>
      <c r="MZS15" s="23"/>
      <c r="MZT15" s="23"/>
      <c r="MZU15" s="23"/>
      <c r="MZV15" s="23"/>
      <c r="MZW15" s="23"/>
      <c r="MZX15" s="23"/>
      <c r="MZY15" s="23"/>
      <c r="MZZ15" s="23"/>
      <c r="NAA15" s="23"/>
      <c r="NAB15" s="23"/>
      <c r="NAC15" s="23"/>
      <c r="NAD15" s="23"/>
      <c r="NAE15" s="23"/>
      <c r="NAF15" s="23"/>
      <c r="NAG15" s="23"/>
      <c r="NAH15" s="23"/>
      <c r="NAI15" s="23"/>
      <c r="NAJ15" s="23"/>
      <c r="NAK15" s="23"/>
      <c r="NAL15" s="23"/>
      <c r="NAM15" s="23"/>
      <c r="NAN15" s="23"/>
      <c r="NAO15" s="23"/>
      <c r="NAP15" s="23"/>
      <c r="NAQ15" s="23"/>
      <c r="NAR15" s="23"/>
      <c r="NAS15" s="23"/>
      <c r="NAT15" s="23"/>
      <c r="NAU15" s="23"/>
      <c r="NAV15" s="23"/>
      <c r="NAW15" s="23"/>
      <c r="NAX15" s="23"/>
      <c r="NAY15" s="23"/>
      <c r="NAZ15" s="23"/>
      <c r="NBA15" s="23"/>
      <c r="NBB15" s="23"/>
      <c r="NBC15" s="23"/>
      <c r="NBD15" s="23"/>
      <c r="NBE15" s="23"/>
      <c r="NBF15" s="23"/>
      <c r="NBG15" s="23"/>
      <c r="NBH15" s="23"/>
      <c r="NBI15" s="23"/>
      <c r="NBJ15" s="23"/>
      <c r="NBK15" s="23"/>
      <c r="NBL15" s="23"/>
      <c r="NBM15" s="23"/>
      <c r="NBN15" s="23"/>
      <c r="NBO15" s="23"/>
      <c r="NBP15" s="23"/>
      <c r="NBQ15" s="23"/>
      <c r="NBR15" s="23"/>
      <c r="NBS15" s="23"/>
      <c r="NBT15" s="23"/>
      <c r="NBU15" s="23"/>
      <c r="NBV15" s="23"/>
      <c r="NBW15" s="23"/>
      <c r="NBX15" s="23"/>
      <c r="NBY15" s="23"/>
      <c r="NBZ15" s="23"/>
      <c r="NCA15" s="23"/>
      <c r="NCB15" s="23"/>
      <c r="NCC15" s="23"/>
      <c r="NCD15" s="23"/>
      <c r="NCE15" s="23"/>
      <c r="NCF15" s="23"/>
      <c r="NCG15" s="23"/>
      <c r="NCH15" s="23"/>
      <c r="NCI15" s="23"/>
      <c r="NCJ15" s="23"/>
      <c r="NCK15" s="23"/>
      <c r="NCL15" s="23"/>
      <c r="NCM15" s="23"/>
      <c r="NCN15" s="23"/>
      <c r="NCO15" s="23"/>
      <c r="NCP15" s="23"/>
      <c r="NCQ15" s="23"/>
      <c r="NCR15" s="23"/>
      <c r="NCS15" s="23"/>
      <c r="NCT15" s="23"/>
      <c r="NCU15" s="23"/>
      <c r="NCV15" s="23"/>
      <c r="NCW15" s="23"/>
      <c r="NCX15" s="23"/>
      <c r="NCY15" s="23"/>
      <c r="NCZ15" s="23"/>
      <c r="NDA15" s="23"/>
      <c r="NDB15" s="23"/>
      <c r="NDC15" s="23"/>
      <c r="NDD15" s="23"/>
      <c r="NDE15" s="23"/>
      <c r="NDF15" s="23"/>
      <c r="NDG15" s="23"/>
      <c r="NDH15" s="23"/>
      <c r="NDI15" s="23"/>
      <c r="NDJ15" s="23"/>
      <c r="NDK15" s="23"/>
      <c r="NDL15" s="23"/>
      <c r="NDM15" s="23"/>
      <c r="NDN15" s="23"/>
      <c r="NDO15" s="23"/>
      <c r="NDP15" s="23"/>
      <c r="NDQ15" s="23"/>
      <c r="NDR15" s="23"/>
      <c r="NDS15" s="23"/>
      <c r="NDT15" s="23"/>
      <c r="NDU15" s="23"/>
      <c r="NDV15" s="23"/>
      <c r="NDW15" s="23"/>
      <c r="NDX15" s="23"/>
      <c r="NDY15" s="23"/>
      <c r="NDZ15" s="23"/>
      <c r="NEA15" s="23"/>
      <c r="NEB15" s="23"/>
      <c r="NEC15" s="23"/>
      <c r="NED15" s="23"/>
      <c r="NEE15" s="23"/>
      <c r="NEF15" s="23"/>
      <c r="NEG15" s="23"/>
      <c r="NEH15" s="23"/>
      <c r="NEI15" s="23"/>
      <c r="NEJ15" s="23"/>
      <c r="NEK15" s="23"/>
      <c r="NEL15" s="23"/>
      <c r="NEM15" s="23"/>
      <c r="NEN15" s="23"/>
      <c r="NEO15" s="23"/>
      <c r="NEP15" s="23"/>
      <c r="NEQ15" s="23"/>
      <c r="NER15" s="23"/>
      <c r="NES15" s="23"/>
      <c r="NET15" s="23"/>
      <c r="NEU15" s="23"/>
      <c r="NEV15" s="23"/>
      <c r="NEW15" s="23"/>
      <c r="NEX15" s="23"/>
      <c r="NEY15" s="23"/>
      <c r="NEZ15" s="23"/>
      <c r="NFA15" s="23"/>
      <c r="NFB15" s="23"/>
      <c r="NFC15" s="23"/>
      <c r="NFD15" s="23"/>
      <c r="NFE15" s="23"/>
      <c r="NFF15" s="23"/>
      <c r="NFG15" s="23"/>
      <c r="NFH15" s="23"/>
      <c r="NFI15" s="23"/>
      <c r="NFJ15" s="23"/>
      <c r="NFK15" s="23"/>
      <c r="NFL15" s="23"/>
      <c r="NFM15" s="23"/>
      <c r="NFN15" s="23"/>
      <c r="NFO15" s="23"/>
      <c r="NFP15" s="23"/>
      <c r="NFQ15" s="23"/>
      <c r="NFR15" s="23"/>
      <c r="NFS15" s="23"/>
      <c r="NFT15" s="23"/>
      <c r="NFU15" s="23"/>
      <c r="NFV15" s="23"/>
      <c r="NFW15" s="23"/>
      <c r="NFX15" s="23"/>
      <c r="NFY15" s="23"/>
      <c r="NFZ15" s="23"/>
      <c r="NGA15" s="23"/>
      <c r="NGB15" s="23"/>
      <c r="NGC15" s="23"/>
      <c r="NGD15" s="23"/>
      <c r="NGE15" s="23"/>
      <c r="NGF15" s="23"/>
      <c r="NGG15" s="23"/>
      <c r="NGH15" s="23"/>
      <c r="NGI15" s="23"/>
      <c r="NGJ15" s="23"/>
      <c r="NGK15" s="23"/>
      <c r="NGL15" s="23"/>
      <c r="NGM15" s="23"/>
      <c r="NGN15" s="23"/>
      <c r="NGO15" s="23"/>
      <c r="NGP15" s="23"/>
      <c r="NGQ15" s="23"/>
      <c r="NGR15" s="23"/>
      <c r="NGS15" s="23"/>
      <c r="NGT15" s="23"/>
      <c r="NGU15" s="23"/>
      <c r="NGV15" s="23"/>
      <c r="NGW15" s="23"/>
      <c r="NGX15" s="23"/>
      <c r="NGY15" s="23"/>
      <c r="NGZ15" s="23"/>
      <c r="NHA15" s="23"/>
      <c r="NHB15" s="23"/>
      <c r="NHC15" s="23"/>
      <c r="NHD15" s="23"/>
      <c r="NHE15" s="23"/>
      <c r="NHF15" s="23"/>
      <c r="NHG15" s="23"/>
      <c r="NHH15" s="23"/>
      <c r="NHI15" s="23"/>
      <c r="NHJ15" s="23"/>
      <c r="NHK15" s="23"/>
      <c r="NHL15" s="23"/>
      <c r="NHM15" s="23"/>
      <c r="NHN15" s="23"/>
      <c r="NHO15" s="23"/>
      <c r="NHP15" s="23"/>
      <c r="NHQ15" s="23"/>
      <c r="NHR15" s="23"/>
      <c r="NHS15" s="23"/>
      <c r="NHT15" s="23"/>
      <c r="NHU15" s="23"/>
      <c r="NHV15" s="23"/>
      <c r="NHW15" s="23"/>
      <c r="NHX15" s="23"/>
      <c r="NHY15" s="23"/>
      <c r="NHZ15" s="23"/>
      <c r="NIA15" s="23"/>
      <c r="NIB15" s="23"/>
      <c r="NIC15" s="23"/>
      <c r="NID15" s="23"/>
      <c r="NIE15" s="23"/>
      <c r="NIF15" s="23"/>
      <c r="NIG15" s="23"/>
      <c r="NIH15" s="23"/>
      <c r="NII15" s="23"/>
      <c r="NIJ15" s="23"/>
      <c r="NIK15" s="23"/>
      <c r="NIL15" s="23"/>
      <c r="NIM15" s="23"/>
      <c r="NIN15" s="23"/>
      <c r="NIO15" s="23"/>
      <c r="NIP15" s="23"/>
      <c r="NIQ15" s="23"/>
      <c r="NIR15" s="23"/>
      <c r="NIS15" s="23"/>
      <c r="NIT15" s="23"/>
      <c r="NIU15" s="23"/>
      <c r="NIV15" s="23"/>
      <c r="NIW15" s="23"/>
      <c r="NIX15" s="23"/>
      <c r="NIY15" s="23"/>
      <c r="NIZ15" s="23"/>
      <c r="NJA15" s="23"/>
      <c r="NJB15" s="23"/>
      <c r="NJC15" s="23"/>
      <c r="NJD15" s="23"/>
      <c r="NJE15" s="23"/>
      <c r="NJF15" s="23"/>
      <c r="NJG15" s="23"/>
      <c r="NJH15" s="23"/>
      <c r="NJI15" s="23"/>
      <c r="NJJ15" s="23"/>
      <c r="NJK15" s="23"/>
      <c r="NJL15" s="23"/>
      <c r="NJM15" s="23"/>
      <c r="NJN15" s="23"/>
      <c r="NJO15" s="23"/>
      <c r="NJP15" s="23"/>
      <c r="NJQ15" s="23"/>
      <c r="NJR15" s="23"/>
      <c r="NJS15" s="23"/>
      <c r="NJT15" s="23"/>
      <c r="NJU15" s="23"/>
      <c r="NJV15" s="23"/>
      <c r="NJW15" s="23"/>
      <c r="NJX15" s="23"/>
      <c r="NJY15" s="23"/>
      <c r="NJZ15" s="23"/>
      <c r="NKA15" s="23"/>
      <c r="NKB15" s="23"/>
      <c r="NKC15" s="23"/>
      <c r="NKD15" s="23"/>
      <c r="NKE15" s="23"/>
      <c r="NKF15" s="23"/>
      <c r="NKG15" s="23"/>
      <c r="NKH15" s="23"/>
      <c r="NKI15" s="23"/>
      <c r="NKJ15" s="23"/>
      <c r="NKK15" s="23"/>
      <c r="NKL15" s="23"/>
      <c r="NKM15" s="23"/>
      <c r="NKN15" s="23"/>
      <c r="NKO15" s="23"/>
      <c r="NKP15" s="23"/>
      <c r="NKQ15" s="23"/>
      <c r="NKR15" s="23"/>
      <c r="NKS15" s="23"/>
      <c r="NKT15" s="23"/>
      <c r="NKU15" s="23"/>
      <c r="NKV15" s="23"/>
      <c r="NKW15" s="23"/>
      <c r="NKX15" s="23"/>
      <c r="NKY15" s="23"/>
      <c r="NKZ15" s="23"/>
      <c r="NLA15" s="23"/>
      <c r="NLB15" s="23"/>
      <c r="NLC15" s="23"/>
      <c r="NLD15" s="23"/>
      <c r="NLE15" s="23"/>
      <c r="NLF15" s="23"/>
      <c r="NLG15" s="23"/>
      <c r="NLH15" s="23"/>
      <c r="NLI15" s="23"/>
      <c r="NLJ15" s="23"/>
      <c r="NLK15" s="23"/>
      <c r="NLL15" s="23"/>
      <c r="NLM15" s="23"/>
      <c r="NLN15" s="23"/>
      <c r="NLO15" s="23"/>
      <c r="NLP15" s="23"/>
      <c r="NLQ15" s="23"/>
      <c r="NLR15" s="23"/>
      <c r="NLS15" s="23"/>
      <c r="NLT15" s="23"/>
      <c r="NLU15" s="23"/>
      <c r="NLV15" s="23"/>
      <c r="NLW15" s="23"/>
      <c r="NLX15" s="23"/>
      <c r="NLY15" s="23"/>
      <c r="NLZ15" s="23"/>
      <c r="NMA15" s="23"/>
      <c r="NMB15" s="23"/>
      <c r="NMC15" s="23"/>
      <c r="NMD15" s="23"/>
      <c r="NME15" s="23"/>
      <c r="NMF15" s="23"/>
      <c r="NMG15" s="23"/>
      <c r="NMH15" s="23"/>
      <c r="NMI15" s="23"/>
      <c r="NMJ15" s="23"/>
      <c r="NMK15" s="23"/>
      <c r="NML15" s="23"/>
      <c r="NMM15" s="23"/>
      <c r="NMN15" s="23"/>
      <c r="NMO15" s="23"/>
      <c r="NMP15" s="23"/>
      <c r="NMQ15" s="23"/>
      <c r="NMR15" s="23"/>
      <c r="NMS15" s="23"/>
      <c r="NMT15" s="23"/>
      <c r="NMU15" s="23"/>
      <c r="NMV15" s="23"/>
      <c r="NMW15" s="23"/>
      <c r="NMX15" s="23"/>
      <c r="NMY15" s="23"/>
      <c r="NMZ15" s="23"/>
      <c r="NNA15" s="23"/>
      <c r="NNB15" s="23"/>
      <c r="NNC15" s="23"/>
      <c r="NND15" s="23"/>
      <c r="NNE15" s="23"/>
      <c r="NNF15" s="23"/>
      <c r="NNG15" s="23"/>
      <c r="NNH15" s="23"/>
      <c r="NNI15" s="23"/>
      <c r="NNJ15" s="23"/>
      <c r="NNK15" s="23"/>
      <c r="NNL15" s="23"/>
      <c r="NNM15" s="23"/>
      <c r="NNN15" s="23"/>
      <c r="NNO15" s="23"/>
      <c r="NNP15" s="23"/>
      <c r="NNQ15" s="23"/>
      <c r="NNR15" s="23"/>
      <c r="NNS15" s="23"/>
      <c r="NNT15" s="23"/>
      <c r="NNU15" s="23"/>
      <c r="NNV15" s="23"/>
      <c r="NNW15" s="23"/>
      <c r="NNX15" s="23"/>
      <c r="NNY15" s="23"/>
      <c r="NNZ15" s="23"/>
      <c r="NOA15" s="23"/>
      <c r="NOB15" s="23"/>
      <c r="NOC15" s="23"/>
      <c r="NOD15" s="23"/>
      <c r="NOE15" s="23"/>
      <c r="NOF15" s="23"/>
      <c r="NOG15" s="23"/>
      <c r="NOH15" s="23"/>
      <c r="NOI15" s="23"/>
      <c r="NOJ15" s="23"/>
      <c r="NOK15" s="23"/>
      <c r="NOL15" s="23"/>
      <c r="NOM15" s="23"/>
      <c r="NON15" s="23"/>
      <c r="NOO15" s="23"/>
      <c r="NOP15" s="23"/>
      <c r="NOQ15" s="23"/>
      <c r="NOR15" s="23"/>
      <c r="NOS15" s="23"/>
      <c r="NOT15" s="23"/>
      <c r="NOU15" s="23"/>
      <c r="NOV15" s="23"/>
      <c r="NOW15" s="23"/>
      <c r="NOX15" s="23"/>
      <c r="NOY15" s="23"/>
      <c r="NOZ15" s="23"/>
      <c r="NPA15" s="23"/>
      <c r="NPB15" s="23"/>
      <c r="NPC15" s="23"/>
      <c r="NPD15" s="23"/>
      <c r="NPE15" s="23"/>
      <c r="NPF15" s="23"/>
      <c r="NPG15" s="23"/>
      <c r="NPH15" s="23"/>
      <c r="NPI15" s="23"/>
      <c r="NPJ15" s="23"/>
      <c r="NPK15" s="23"/>
      <c r="NPL15" s="23"/>
      <c r="NPM15" s="23"/>
      <c r="NPN15" s="23"/>
      <c r="NPO15" s="23"/>
      <c r="NPP15" s="23"/>
      <c r="NPQ15" s="23"/>
      <c r="NPR15" s="23"/>
      <c r="NPS15" s="23"/>
      <c r="NPT15" s="23"/>
      <c r="NPU15" s="23"/>
      <c r="NPV15" s="23"/>
      <c r="NPW15" s="23"/>
      <c r="NPX15" s="23"/>
      <c r="NPY15" s="23"/>
      <c r="NPZ15" s="23"/>
      <c r="NQA15" s="23"/>
      <c r="NQB15" s="23"/>
      <c r="NQC15" s="23"/>
      <c r="NQD15" s="23"/>
      <c r="NQE15" s="23"/>
      <c r="NQF15" s="23"/>
      <c r="NQG15" s="23"/>
      <c r="NQH15" s="23"/>
      <c r="NQI15" s="23"/>
      <c r="NQJ15" s="23"/>
      <c r="NQK15" s="23"/>
      <c r="NQL15" s="23"/>
      <c r="NQM15" s="23"/>
      <c r="NQN15" s="23"/>
      <c r="NQO15" s="23"/>
      <c r="NQP15" s="23"/>
      <c r="NQQ15" s="23"/>
      <c r="NQR15" s="23"/>
      <c r="NQS15" s="23"/>
      <c r="NQT15" s="23"/>
      <c r="NQU15" s="23"/>
      <c r="NQV15" s="23"/>
      <c r="NQW15" s="23"/>
      <c r="NQX15" s="23"/>
      <c r="NQY15" s="23"/>
      <c r="NQZ15" s="23"/>
      <c r="NRA15" s="23"/>
      <c r="NRB15" s="23"/>
      <c r="NRC15" s="23"/>
      <c r="NRD15" s="23"/>
      <c r="NRE15" s="23"/>
      <c r="NRF15" s="23"/>
      <c r="NRG15" s="23"/>
      <c r="NRH15" s="23"/>
      <c r="NRI15" s="23"/>
      <c r="NRJ15" s="23"/>
      <c r="NRK15" s="23"/>
      <c r="NRL15" s="23"/>
      <c r="NRM15" s="23"/>
      <c r="NRN15" s="23"/>
      <c r="NRO15" s="23"/>
      <c r="NRP15" s="23"/>
      <c r="NRQ15" s="23"/>
      <c r="NRR15" s="23"/>
      <c r="NRS15" s="23"/>
      <c r="NRT15" s="23"/>
      <c r="NRU15" s="23"/>
      <c r="NRV15" s="23"/>
      <c r="NRW15" s="23"/>
      <c r="NRX15" s="23"/>
      <c r="NRY15" s="23"/>
      <c r="NRZ15" s="23"/>
      <c r="NSA15" s="23"/>
      <c r="NSB15" s="23"/>
      <c r="NSC15" s="23"/>
      <c r="NSD15" s="23"/>
      <c r="NSE15" s="23"/>
      <c r="NSF15" s="23"/>
      <c r="NSG15" s="23"/>
      <c r="NSH15" s="23"/>
      <c r="NSI15" s="23"/>
      <c r="NSJ15" s="23"/>
      <c r="NSK15" s="23"/>
      <c r="NSL15" s="23"/>
      <c r="NSM15" s="23"/>
      <c r="NSN15" s="23"/>
      <c r="NSO15" s="23"/>
      <c r="NSP15" s="23"/>
      <c r="NSQ15" s="23"/>
      <c r="NSR15" s="23"/>
      <c r="NSS15" s="23"/>
      <c r="NST15" s="23"/>
      <c r="NSU15" s="23"/>
      <c r="NSV15" s="23"/>
      <c r="NSW15" s="23"/>
      <c r="NSX15" s="23"/>
      <c r="NSY15" s="23"/>
      <c r="NSZ15" s="23"/>
      <c r="NTA15" s="23"/>
      <c r="NTB15" s="23"/>
      <c r="NTC15" s="23"/>
      <c r="NTD15" s="23"/>
      <c r="NTE15" s="23"/>
      <c r="NTF15" s="23"/>
      <c r="NTG15" s="23"/>
      <c r="NTH15" s="23"/>
      <c r="NTI15" s="23"/>
      <c r="NTJ15" s="23"/>
      <c r="NTK15" s="23"/>
      <c r="NTL15" s="23"/>
      <c r="NTM15" s="23"/>
      <c r="NTN15" s="23"/>
      <c r="NTO15" s="23"/>
      <c r="NTP15" s="23"/>
      <c r="NTQ15" s="23"/>
      <c r="NTR15" s="23"/>
      <c r="NTS15" s="23"/>
      <c r="NTT15" s="23"/>
      <c r="NTU15" s="23"/>
      <c r="NTV15" s="23"/>
      <c r="NTW15" s="23"/>
      <c r="NTX15" s="23"/>
      <c r="NTY15" s="23"/>
      <c r="NTZ15" s="23"/>
      <c r="NUA15" s="23"/>
      <c r="NUB15" s="23"/>
      <c r="NUC15" s="23"/>
      <c r="NUD15" s="23"/>
      <c r="NUE15" s="23"/>
      <c r="NUF15" s="23"/>
      <c r="NUG15" s="23"/>
      <c r="NUH15" s="23"/>
      <c r="NUI15" s="23"/>
      <c r="NUJ15" s="23"/>
      <c r="NUK15" s="23"/>
      <c r="NUL15" s="23"/>
      <c r="NUM15" s="23"/>
      <c r="NUN15" s="23"/>
      <c r="NUO15" s="23"/>
      <c r="NUP15" s="23"/>
      <c r="NUQ15" s="23"/>
      <c r="NUR15" s="23"/>
      <c r="NUS15" s="23"/>
      <c r="NUT15" s="23"/>
      <c r="NUU15" s="23"/>
      <c r="NUV15" s="23"/>
      <c r="NUW15" s="23"/>
      <c r="NUX15" s="23"/>
      <c r="NUY15" s="23"/>
      <c r="NUZ15" s="23"/>
      <c r="NVA15" s="23"/>
      <c r="NVB15" s="23"/>
      <c r="NVC15" s="23"/>
      <c r="NVD15" s="23"/>
      <c r="NVE15" s="23"/>
      <c r="NVF15" s="23"/>
      <c r="NVG15" s="23"/>
      <c r="NVH15" s="23"/>
      <c r="NVI15" s="23"/>
      <c r="NVJ15" s="23"/>
      <c r="NVK15" s="23"/>
      <c r="NVL15" s="23"/>
      <c r="NVM15" s="23"/>
      <c r="NVN15" s="23"/>
      <c r="NVO15" s="23"/>
      <c r="NVP15" s="23"/>
      <c r="NVQ15" s="23"/>
      <c r="NVR15" s="23"/>
      <c r="NVS15" s="23"/>
      <c r="NVT15" s="23"/>
      <c r="NVU15" s="23"/>
      <c r="NVV15" s="23"/>
      <c r="NVW15" s="23"/>
      <c r="NVX15" s="23"/>
      <c r="NVY15" s="23"/>
      <c r="NVZ15" s="23"/>
      <c r="NWA15" s="23"/>
      <c r="NWB15" s="23"/>
      <c r="NWC15" s="23"/>
      <c r="NWD15" s="23"/>
      <c r="NWE15" s="23"/>
      <c r="NWF15" s="23"/>
      <c r="NWG15" s="23"/>
      <c r="NWH15" s="23"/>
      <c r="NWI15" s="23"/>
      <c r="NWJ15" s="23"/>
      <c r="NWK15" s="23"/>
      <c r="NWL15" s="23"/>
      <c r="NWM15" s="23"/>
      <c r="NWN15" s="23"/>
      <c r="NWO15" s="23"/>
      <c r="NWP15" s="23"/>
      <c r="NWQ15" s="23"/>
      <c r="NWR15" s="23"/>
      <c r="NWS15" s="23"/>
      <c r="NWT15" s="23"/>
      <c r="NWU15" s="23"/>
      <c r="NWV15" s="23"/>
      <c r="NWW15" s="23"/>
      <c r="NWX15" s="23"/>
      <c r="NWY15" s="23"/>
      <c r="NWZ15" s="23"/>
      <c r="NXA15" s="23"/>
      <c r="NXB15" s="23"/>
      <c r="NXC15" s="23"/>
      <c r="NXD15" s="23"/>
      <c r="NXE15" s="23"/>
      <c r="NXF15" s="23"/>
      <c r="NXG15" s="23"/>
      <c r="NXH15" s="23"/>
      <c r="NXI15" s="23"/>
      <c r="NXJ15" s="23"/>
      <c r="NXK15" s="23"/>
      <c r="NXL15" s="23"/>
      <c r="NXM15" s="23"/>
      <c r="NXN15" s="23"/>
      <c r="NXO15" s="23"/>
      <c r="NXP15" s="23"/>
      <c r="NXQ15" s="23"/>
      <c r="NXR15" s="23"/>
      <c r="NXS15" s="23"/>
      <c r="NXT15" s="23"/>
      <c r="NXU15" s="23"/>
      <c r="NXV15" s="23"/>
      <c r="NXW15" s="23"/>
      <c r="NXX15" s="23"/>
      <c r="NXY15" s="23"/>
      <c r="NXZ15" s="23"/>
      <c r="NYA15" s="23"/>
      <c r="NYB15" s="23"/>
      <c r="NYC15" s="23"/>
      <c r="NYD15" s="23"/>
      <c r="NYE15" s="23"/>
      <c r="NYF15" s="23"/>
      <c r="NYG15" s="23"/>
      <c r="NYH15" s="23"/>
      <c r="NYI15" s="23"/>
      <c r="NYJ15" s="23"/>
      <c r="NYK15" s="23"/>
      <c r="NYL15" s="23"/>
      <c r="NYM15" s="23"/>
      <c r="NYN15" s="23"/>
      <c r="NYO15" s="23"/>
      <c r="NYP15" s="23"/>
      <c r="NYQ15" s="23"/>
      <c r="NYR15" s="23"/>
      <c r="NYS15" s="23"/>
      <c r="NYT15" s="23"/>
      <c r="NYU15" s="23"/>
      <c r="NYV15" s="23"/>
      <c r="NYW15" s="23"/>
      <c r="NYX15" s="23"/>
      <c r="NYY15" s="23"/>
      <c r="NYZ15" s="23"/>
      <c r="NZA15" s="23"/>
      <c r="NZB15" s="23"/>
      <c r="NZC15" s="23"/>
      <c r="NZD15" s="23"/>
      <c r="NZE15" s="23"/>
      <c r="NZF15" s="23"/>
      <c r="NZG15" s="23"/>
      <c r="NZH15" s="23"/>
      <c r="NZI15" s="23"/>
      <c r="NZJ15" s="23"/>
      <c r="NZK15" s="23"/>
      <c r="NZL15" s="23"/>
      <c r="NZM15" s="23"/>
      <c r="NZN15" s="23"/>
      <c r="NZO15" s="23"/>
      <c r="NZP15" s="23"/>
      <c r="NZQ15" s="23"/>
      <c r="NZR15" s="23"/>
      <c r="NZS15" s="23"/>
      <c r="NZT15" s="23"/>
      <c r="NZU15" s="23"/>
      <c r="NZV15" s="23"/>
      <c r="NZW15" s="23"/>
      <c r="NZX15" s="23"/>
      <c r="NZY15" s="23"/>
      <c r="NZZ15" s="23"/>
      <c r="OAA15" s="23"/>
      <c r="OAB15" s="23"/>
      <c r="OAC15" s="23"/>
      <c r="OAD15" s="23"/>
      <c r="OAE15" s="23"/>
      <c r="OAF15" s="23"/>
      <c r="OAG15" s="23"/>
      <c r="OAH15" s="23"/>
      <c r="OAI15" s="23"/>
      <c r="OAJ15" s="23"/>
      <c r="OAK15" s="23"/>
      <c r="OAL15" s="23"/>
      <c r="OAM15" s="23"/>
      <c r="OAN15" s="23"/>
      <c r="OAO15" s="23"/>
      <c r="OAP15" s="23"/>
      <c r="OAQ15" s="23"/>
      <c r="OAR15" s="23"/>
      <c r="OAS15" s="23"/>
      <c r="OAT15" s="23"/>
      <c r="OAU15" s="23"/>
      <c r="OAV15" s="23"/>
      <c r="OAW15" s="23"/>
      <c r="OAX15" s="23"/>
      <c r="OAY15" s="23"/>
      <c r="OAZ15" s="23"/>
      <c r="OBA15" s="23"/>
      <c r="OBB15" s="23"/>
      <c r="OBC15" s="23"/>
      <c r="OBD15" s="23"/>
      <c r="OBE15" s="23"/>
      <c r="OBF15" s="23"/>
      <c r="OBG15" s="23"/>
      <c r="OBH15" s="23"/>
      <c r="OBI15" s="23"/>
      <c r="OBJ15" s="23"/>
      <c r="OBK15" s="23"/>
      <c r="OBL15" s="23"/>
      <c r="OBM15" s="23"/>
      <c r="OBN15" s="23"/>
      <c r="OBO15" s="23"/>
      <c r="OBP15" s="23"/>
      <c r="OBQ15" s="23"/>
      <c r="OBR15" s="23"/>
      <c r="OBS15" s="23"/>
      <c r="OBT15" s="23"/>
      <c r="OBU15" s="23"/>
      <c r="OBV15" s="23"/>
      <c r="OBW15" s="23"/>
      <c r="OBX15" s="23"/>
      <c r="OBY15" s="23"/>
      <c r="OBZ15" s="23"/>
      <c r="OCA15" s="23"/>
      <c r="OCB15" s="23"/>
      <c r="OCC15" s="23"/>
      <c r="OCD15" s="23"/>
      <c r="OCE15" s="23"/>
      <c r="OCF15" s="23"/>
      <c r="OCG15" s="23"/>
      <c r="OCH15" s="23"/>
      <c r="OCI15" s="23"/>
      <c r="OCJ15" s="23"/>
      <c r="OCK15" s="23"/>
      <c r="OCL15" s="23"/>
      <c r="OCM15" s="23"/>
      <c r="OCN15" s="23"/>
      <c r="OCO15" s="23"/>
      <c r="OCP15" s="23"/>
      <c r="OCQ15" s="23"/>
      <c r="OCR15" s="23"/>
      <c r="OCS15" s="23"/>
      <c r="OCT15" s="23"/>
      <c r="OCU15" s="23"/>
      <c r="OCV15" s="23"/>
      <c r="OCW15" s="23"/>
      <c r="OCX15" s="23"/>
      <c r="OCY15" s="23"/>
      <c r="OCZ15" s="23"/>
      <c r="ODA15" s="23"/>
      <c r="ODB15" s="23"/>
      <c r="ODC15" s="23"/>
      <c r="ODD15" s="23"/>
      <c r="ODE15" s="23"/>
      <c r="ODF15" s="23"/>
      <c r="ODG15" s="23"/>
      <c r="ODH15" s="23"/>
      <c r="ODI15" s="23"/>
      <c r="ODJ15" s="23"/>
      <c r="ODK15" s="23"/>
      <c r="ODL15" s="23"/>
      <c r="ODM15" s="23"/>
      <c r="ODN15" s="23"/>
      <c r="ODO15" s="23"/>
      <c r="ODP15" s="23"/>
      <c r="ODQ15" s="23"/>
      <c r="ODR15" s="23"/>
      <c r="ODS15" s="23"/>
      <c r="ODT15" s="23"/>
      <c r="ODU15" s="23"/>
      <c r="ODV15" s="23"/>
      <c r="ODW15" s="23"/>
      <c r="ODX15" s="23"/>
      <c r="ODY15" s="23"/>
      <c r="ODZ15" s="23"/>
      <c r="OEA15" s="23"/>
      <c r="OEB15" s="23"/>
      <c r="OEC15" s="23"/>
      <c r="OED15" s="23"/>
      <c r="OEE15" s="23"/>
      <c r="OEF15" s="23"/>
      <c r="OEG15" s="23"/>
      <c r="OEH15" s="23"/>
      <c r="OEI15" s="23"/>
      <c r="OEJ15" s="23"/>
      <c r="OEK15" s="23"/>
      <c r="OEL15" s="23"/>
      <c r="OEM15" s="23"/>
      <c r="OEN15" s="23"/>
      <c r="OEO15" s="23"/>
      <c r="OEP15" s="23"/>
      <c r="OEQ15" s="23"/>
      <c r="OER15" s="23"/>
      <c r="OES15" s="23"/>
      <c r="OET15" s="23"/>
      <c r="OEU15" s="23"/>
      <c r="OEV15" s="23"/>
      <c r="OEW15" s="23"/>
      <c r="OEX15" s="23"/>
      <c r="OEY15" s="23"/>
      <c r="OEZ15" s="23"/>
      <c r="OFA15" s="23"/>
      <c r="OFB15" s="23"/>
      <c r="OFC15" s="23"/>
      <c r="OFD15" s="23"/>
      <c r="OFE15" s="23"/>
      <c r="OFF15" s="23"/>
      <c r="OFG15" s="23"/>
      <c r="OFH15" s="23"/>
      <c r="OFI15" s="23"/>
      <c r="OFJ15" s="23"/>
      <c r="OFK15" s="23"/>
      <c r="OFL15" s="23"/>
      <c r="OFM15" s="23"/>
      <c r="OFN15" s="23"/>
      <c r="OFO15" s="23"/>
      <c r="OFP15" s="23"/>
      <c r="OFQ15" s="23"/>
      <c r="OFR15" s="23"/>
      <c r="OFS15" s="23"/>
      <c r="OFT15" s="23"/>
      <c r="OFU15" s="23"/>
      <c r="OFV15" s="23"/>
      <c r="OFW15" s="23"/>
      <c r="OFX15" s="23"/>
      <c r="OFY15" s="23"/>
      <c r="OFZ15" s="23"/>
      <c r="OGA15" s="23"/>
      <c r="OGB15" s="23"/>
      <c r="OGC15" s="23"/>
      <c r="OGD15" s="23"/>
      <c r="OGE15" s="23"/>
      <c r="OGF15" s="23"/>
      <c r="OGG15" s="23"/>
      <c r="OGH15" s="23"/>
      <c r="OGI15" s="23"/>
      <c r="OGJ15" s="23"/>
      <c r="OGK15" s="23"/>
      <c r="OGL15" s="23"/>
      <c r="OGM15" s="23"/>
      <c r="OGN15" s="23"/>
      <c r="OGO15" s="23"/>
      <c r="OGP15" s="23"/>
      <c r="OGQ15" s="23"/>
      <c r="OGR15" s="23"/>
      <c r="OGS15" s="23"/>
      <c r="OGT15" s="23"/>
      <c r="OGU15" s="23"/>
      <c r="OGV15" s="23"/>
      <c r="OGW15" s="23"/>
      <c r="OGX15" s="23"/>
      <c r="OGY15" s="23"/>
      <c r="OGZ15" s="23"/>
      <c r="OHA15" s="23"/>
      <c r="OHB15" s="23"/>
      <c r="OHC15" s="23"/>
      <c r="OHD15" s="23"/>
      <c r="OHE15" s="23"/>
      <c r="OHF15" s="23"/>
      <c r="OHG15" s="23"/>
      <c r="OHH15" s="23"/>
      <c r="OHI15" s="23"/>
      <c r="OHJ15" s="23"/>
      <c r="OHK15" s="23"/>
      <c r="OHL15" s="23"/>
      <c r="OHM15" s="23"/>
      <c r="OHN15" s="23"/>
      <c r="OHO15" s="23"/>
      <c r="OHP15" s="23"/>
      <c r="OHQ15" s="23"/>
      <c r="OHR15" s="23"/>
      <c r="OHS15" s="23"/>
      <c r="OHT15" s="23"/>
      <c r="OHU15" s="23"/>
      <c r="OHV15" s="23"/>
      <c r="OHW15" s="23"/>
      <c r="OHX15" s="23"/>
      <c r="OHY15" s="23"/>
      <c r="OHZ15" s="23"/>
      <c r="OIA15" s="23"/>
      <c r="OIB15" s="23"/>
      <c r="OIC15" s="23"/>
      <c r="OID15" s="23"/>
      <c r="OIE15" s="23"/>
      <c r="OIF15" s="23"/>
      <c r="OIG15" s="23"/>
      <c r="OIH15" s="23"/>
      <c r="OII15" s="23"/>
      <c r="OIJ15" s="23"/>
      <c r="OIK15" s="23"/>
      <c r="OIL15" s="23"/>
      <c r="OIM15" s="23"/>
      <c r="OIN15" s="23"/>
      <c r="OIO15" s="23"/>
      <c r="OIP15" s="23"/>
      <c r="OIQ15" s="23"/>
      <c r="OIR15" s="23"/>
      <c r="OIS15" s="23"/>
      <c r="OIT15" s="23"/>
      <c r="OIU15" s="23"/>
      <c r="OIV15" s="23"/>
      <c r="OIW15" s="23"/>
      <c r="OIX15" s="23"/>
      <c r="OIY15" s="23"/>
      <c r="OIZ15" s="23"/>
      <c r="OJA15" s="23"/>
      <c r="OJB15" s="23"/>
      <c r="OJC15" s="23"/>
      <c r="OJD15" s="23"/>
      <c r="OJE15" s="23"/>
      <c r="OJF15" s="23"/>
      <c r="OJG15" s="23"/>
      <c r="OJH15" s="23"/>
      <c r="OJI15" s="23"/>
      <c r="OJJ15" s="23"/>
      <c r="OJK15" s="23"/>
      <c r="OJL15" s="23"/>
      <c r="OJM15" s="23"/>
      <c r="OJN15" s="23"/>
      <c r="OJO15" s="23"/>
      <c r="OJP15" s="23"/>
      <c r="OJQ15" s="23"/>
      <c r="OJR15" s="23"/>
      <c r="OJS15" s="23"/>
      <c r="OJT15" s="23"/>
      <c r="OJU15" s="23"/>
      <c r="OJV15" s="23"/>
      <c r="OJW15" s="23"/>
      <c r="OJX15" s="23"/>
      <c r="OJY15" s="23"/>
      <c r="OJZ15" s="23"/>
      <c r="OKA15" s="23"/>
      <c r="OKB15" s="23"/>
      <c r="OKC15" s="23"/>
      <c r="OKD15" s="23"/>
      <c r="OKE15" s="23"/>
      <c r="OKF15" s="23"/>
      <c r="OKG15" s="23"/>
      <c r="OKH15" s="23"/>
      <c r="OKI15" s="23"/>
      <c r="OKJ15" s="23"/>
      <c r="OKK15" s="23"/>
      <c r="OKL15" s="23"/>
      <c r="OKM15" s="23"/>
      <c r="OKN15" s="23"/>
      <c r="OKO15" s="23"/>
      <c r="OKP15" s="23"/>
      <c r="OKQ15" s="23"/>
      <c r="OKR15" s="23"/>
      <c r="OKS15" s="23"/>
      <c r="OKT15" s="23"/>
      <c r="OKU15" s="23"/>
      <c r="OKV15" s="23"/>
      <c r="OKW15" s="23"/>
      <c r="OKX15" s="23"/>
      <c r="OKY15" s="23"/>
      <c r="OKZ15" s="23"/>
      <c r="OLA15" s="23"/>
      <c r="OLB15" s="23"/>
      <c r="OLC15" s="23"/>
      <c r="OLD15" s="23"/>
      <c r="OLE15" s="23"/>
      <c r="OLF15" s="23"/>
      <c r="OLG15" s="23"/>
      <c r="OLH15" s="23"/>
      <c r="OLI15" s="23"/>
      <c r="OLJ15" s="23"/>
      <c r="OLK15" s="23"/>
      <c r="OLL15" s="23"/>
      <c r="OLM15" s="23"/>
      <c r="OLN15" s="23"/>
      <c r="OLO15" s="23"/>
      <c r="OLP15" s="23"/>
      <c r="OLQ15" s="23"/>
      <c r="OLR15" s="23"/>
      <c r="OLS15" s="23"/>
      <c r="OLT15" s="23"/>
      <c r="OLU15" s="23"/>
      <c r="OLV15" s="23"/>
      <c r="OLW15" s="23"/>
      <c r="OLX15" s="23"/>
      <c r="OLY15" s="23"/>
      <c r="OLZ15" s="23"/>
      <c r="OMA15" s="23"/>
      <c r="OMB15" s="23"/>
      <c r="OMC15" s="23"/>
      <c r="OMD15" s="23"/>
      <c r="OME15" s="23"/>
      <c r="OMF15" s="23"/>
      <c r="OMG15" s="23"/>
      <c r="OMH15" s="23"/>
      <c r="OMI15" s="23"/>
      <c r="OMJ15" s="23"/>
      <c r="OMK15" s="23"/>
      <c r="OML15" s="23"/>
      <c r="OMM15" s="23"/>
      <c r="OMN15" s="23"/>
      <c r="OMO15" s="23"/>
      <c r="OMP15" s="23"/>
      <c r="OMQ15" s="23"/>
      <c r="OMR15" s="23"/>
      <c r="OMS15" s="23"/>
      <c r="OMT15" s="23"/>
      <c r="OMU15" s="23"/>
      <c r="OMV15" s="23"/>
      <c r="OMW15" s="23"/>
      <c r="OMX15" s="23"/>
      <c r="OMY15" s="23"/>
      <c r="OMZ15" s="23"/>
      <c r="ONA15" s="23"/>
      <c r="ONB15" s="23"/>
      <c r="ONC15" s="23"/>
      <c r="OND15" s="23"/>
      <c r="ONE15" s="23"/>
      <c r="ONF15" s="23"/>
      <c r="ONG15" s="23"/>
      <c r="ONH15" s="23"/>
      <c r="ONI15" s="23"/>
      <c r="ONJ15" s="23"/>
      <c r="ONK15" s="23"/>
      <c r="ONL15" s="23"/>
      <c r="ONM15" s="23"/>
      <c r="ONN15" s="23"/>
      <c r="ONO15" s="23"/>
      <c r="ONP15" s="23"/>
      <c r="ONQ15" s="23"/>
      <c r="ONR15" s="23"/>
      <c r="ONS15" s="23"/>
      <c r="ONT15" s="23"/>
      <c r="ONU15" s="23"/>
      <c r="ONV15" s="23"/>
      <c r="ONW15" s="23"/>
      <c r="ONX15" s="23"/>
      <c r="ONY15" s="23"/>
      <c r="ONZ15" s="23"/>
      <c r="OOA15" s="23"/>
      <c r="OOB15" s="23"/>
      <c r="OOC15" s="23"/>
      <c r="OOD15" s="23"/>
      <c r="OOE15" s="23"/>
      <c r="OOF15" s="23"/>
      <c r="OOG15" s="23"/>
      <c r="OOH15" s="23"/>
      <c r="OOI15" s="23"/>
      <c r="OOJ15" s="23"/>
      <c r="OOK15" s="23"/>
      <c r="OOL15" s="23"/>
      <c r="OOM15" s="23"/>
      <c r="OON15" s="23"/>
      <c r="OOO15" s="23"/>
      <c r="OOP15" s="23"/>
      <c r="OOQ15" s="23"/>
      <c r="OOR15" s="23"/>
      <c r="OOS15" s="23"/>
      <c r="OOT15" s="23"/>
      <c r="OOU15" s="23"/>
      <c r="OOV15" s="23"/>
      <c r="OOW15" s="23"/>
      <c r="OOX15" s="23"/>
      <c r="OOY15" s="23"/>
      <c r="OOZ15" s="23"/>
      <c r="OPA15" s="23"/>
      <c r="OPB15" s="23"/>
      <c r="OPC15" s="23"/>
      <c r="OPD15" s="23"/>
      <c r="OPE15" s="23"/>
      <c r="OPF15" s="23"/>
      <c r="OPG15" s="23"/>
      <c r="OPH15" s="23"/>
      <c r="OPI15" s="23"/>
      <c r="OPJ15" s="23"/>
      <c r="OPK15" s="23"/>
      <c r="OPL15" s="23"/>
      <c r="OPM15" s="23"/>
      <c r="OPN15" s="23"/>
      <c r="OPO15" s="23"/>
      <c r="OPP15" s="23"/>
      <c r="OPQ15" s="23"/>
      <c r="OPR15" s="23"/>
      <c r="OPS15" s="23"/>
      <c r="OPT15" s="23"/>
      <c r="OPU15" s="23"/>
      <c r="OPV15" s="23"/>
      <c r="OPW15" s="23"/>
      <c r="OPX15" s="23"/>
      <c r="OPY15" s="23"/>
      <c r="OPZ15" s="23"/>
      <c r="OQA15" s="23"/>
      <c r="OQB15" s="23"/>
      <c r="OQC15" s="23"/>
      <c r="OQD15" s="23"/>
      <c r="OQE15" s="23"/>
      <c r="OQF15" s="23"/>
      <c r="OQG15" s="23"/>
      <c r="OQH15" s="23"/>
      <c r="OQI15" s="23"/>
      <c r="OQJ15" s="23"/>
      <c r="OQK15" s="23"/>
      <c r="OQL15" s="23"/>
      <c r="OQM15" s="23"/>
      <c r="OQN15" s="23"/>
      <c r="OQO15" s="23"/>
      <c r="OQP15" s="23"/>
      <c r="OQQ15" s="23"/>
      <c r="OQR15" s="23"/>
      <c r="OQS15" s="23"/>
      <c r="OQT15" s="23"/>
      <c r="OQU15" s="23"/>
      <c r="OQV15" s="23"/>
      <c r="OQW15" s="23"/>
      <c r="OQX15" s="23"/>
      <c r="OQY15" s="23"/>
      <c r="OQZ15" s="23"/>
      <c r="ORA15" s="23"/>
      <c r="ORB15" s="23"/>
      <c r="ORC15" s="23"/>
      <c r="ORD15" s="23"/>
      <c r="ORE15" s="23"/>
      <c r="ORF15" s="23"/>
      <c r="ORG15" s="23"/>
      <c r="ORH15" s="23"/>
      <c r="ORI15" s="23"/>
      <c r="ORJ15" s="23"/>
      <c r="ORK15" s="23"/>
      <c r="ORL15" s="23"/>
      <c r="ORM15" s="23"/>
      <c r="ORN15" s="23"/>
      <c r="ORO15" s="23"/>
      <c r="ORP15" s="23"/>
      <c r="ORQ15" s="23"/>
      <c r="ORR15" s="23"/>
      <c r="ORS15" s="23"/>
      <c r="ORT15" s="23"/>
      <c r="ORU15" s="23"/>
      <c r="ORV15" s="23"/>
      <c r="ORW15" s="23"/>
      <c r="ORX15" s="23"/>
      <c r="ORY15" s="23"/>
      <c r="ORZ15" s="23"/>
      <c r="OSA15" s="23"/>
      <c r="OSB15" s="23"/>
      <c r="OSC15" s="23"/>
      <c r="OSD15" s="23"/>
      <c r="OSE15" s="23"/>
      <c r="OSF15" s="23"/>
      <c r="OSG15" s="23"/>
      <c r="OSH15" s="23"/>
      <c r="OSI15" s="23"/>
      <c r="OSJ15" s="23"/>
      <c r="OSK15" s="23"/>
      <c r="OSL15" s="23"/>
      <c r="OSM15" s="23"/>
      <c r="OSN15" s="23"/>
      <c r="OSO15" s="23"/>
      <c r="OSP15" s="23"/>
      <c r="OSQ15" s="23"/>
      <c r="OSR15" s="23"/>
      <c r="OSS15" s="23"/>
      <c r="OST15" s="23"/>
      <c r="OSU15" s="23"/>
      <c r="OSV15" s="23"/>
      <c r="OSW15" s="23"/>
      <c r="OSX15" s="23"/>
      <c r="OSY15" s="23"/>
      <c r="OSZ15" s="23"/>
      <c r="OTA15" s="23"/>
      <c r="OTB15" s="23"/>
      <c r="OTC15" s="23"/>
      <c r="OTD15" s="23"/>
      <c r="OTE15" s="23"/>
      <c r="OTF15" s="23"/>
      <c r="OTG15" s="23"/>
      <c r="OTH15" s="23"/>
      <c r="OTI15" s="23"/>
      <c r="OTJ15" s="23"/>
      <c r="OTK15" s="23"/>
      <c r="OTL15" s="23"/>
      <c r="OTM15" s="23"/>
      <c r="OTN15" s="23"/>
      <c r="OTO15" s="23"/>
      <c r="OTP15" s="23"/>
      <c r="OTQ15" s="23"/>
      <c r="OTR15" s="23"/>
      <c r="OTS15" s="23"/>
      <c r="OTT15" s="23"/>
      <c r="OTU15" s="23"/>
      <c r="OTV15" s="23"/>
      <c r="OTW15" s="23"/>
      <c r="OTX15" s="23"/>
      <c r="OTY15" s="23"/>
      <c r="OTZ15" s="23"/>
      <c r="OUA15" s="23"/>
      <c r="OUB15" s="23"/>
      <c r="OUC15" s="23"/>
      <c r="OUD15" s="23"/>
      <c r="OUE15" s="23"/>
      <c r="OUF15" s="23"/>
      <c r="OUG15" s="23"/>
      <c r="OUH15" s="23"/>
      <c r="OUI15" s="23"/>
      <c r="OUJ15" s="23"/>
      <c r="OUK15" s="23"/>
      <c r="OUL15" s="23"/>
      <c r="OUM15" s="23"/>
      <c r="OUN15" s="23"/>
      <c r="OUO15" s="23"/>
      <c r="OUP15" s="23"/>
      <c r="OUQ15" s="23"/>
      <c r="OUR15" s="23"/>
      <c r="OUS15" s="23"/>
      <c r="OUT15" s="23"/>
      <c r="OUU15" s="23"/>
      <c r="OUV15" s="23"/>
      <c r="OUW15" s="23"/>
      <c r="OUX15" s="23"/>
      <c r="OUY15" s="23"/>
      <c r="OUZ15" s="23"/>
      <c r="OVA15" s="23"/>
      <c r="OVB15" s="23"/>
      <c r="OVC15" s="23"/>
      <c r="OVD15" s="23"/>
      <c r="OVE15" s="23"/>
      <c r="OVF15" s="23"/>
      <c r="OVG15" s="23"/>
      <c r="OVH15" s="23"/>
      <c r="OVI15" s="23"/>
      <c r="OVJ15" s="23"/>
      <c r="OVK15" s="23"/>
      <c r="OVL15" s="23"/>
      <c r="OVM15" s="23"/>
      <c r="OVN15" s="23"/>
      <c r="OVO15" s="23"/>
      <c r="OVP15" s="23"/>
      <c r="OVQ15" s="23"/>
      <c r="OVR15" s="23"/>
      <c r="OVS15" s="23"/>
      <c r="OVT15" s="23"/>
      <c r="OVU15" s="23"/>
      <c r="OVV15" s="23"/>
      <c r="OVW15" s="23"/>
      <c r="OVX15" s="23"/>
      <c r="OVY15" s="23"/>
      <c r="OVZ15" s="23"/>
      <c r="OWA15" s="23"/>
      <c r="OWB15" s="23"/>
      <c r="OWC15" s="23"/>
      <c r="OWD15" s="23"/>
      <c r="OWE15" s="23"/>
      <c r="OWF15" s="23"/>
      <c r="OWG15" s="23"/>
      <c r="OWH15" s="23"/>
      <c r="OWI15" s="23"/>
      <c r="OWJ15" s="23"/>
      <c r="OWK15" s="23"/>
      <c r="OWL15" s="23"/>
      <c r="OWM15" s="23"/>
      <c r="OWN15" s="23"/>
      <c r="OWO15" s="23"/>
      <c r="OWP15" s="23"/>
      <c r="OWQ15" s="23"/>
      <c r="OWR15" s="23"/>
      <c r="OWS15" s="23"/>
      <c r="OWT15" s="23"/>
      <c r="OWU15" s="23"/>
      <c r="OWV15" s="23"/>
      <c r="OWW15" s="23"/>
      <c r="OWX15" s="23"/>
      <c r="OWY15" s="23"/>
      <c r="OWZ15" s="23"/>
      <c r="OXA15" s="23"/>
      <c r="OXB15" s="23"/>
      <c r="OXC15" s="23"/>
      <c r="OXD15" s="23"/>
      <c r="OXE15" s="23"/>
      <c r="OXF15" s="23"/>
      <c r="OXG15" s="23"/>
      <c r="OXH15" s="23"/>
      <c r="OXI15" s="23"/>
      <c r="OXJ15" s="23"/>
      <c r="OXK15" s="23"/>
      <c r="OXL15" s="23"/>
      <c r="OXM15" s="23"/>
      <c r="OXN15" s="23"/>
      <c r="OXO15" s="23"/>
      <c r="OXP15" s="23"/>
      <c r="OXQ15" s="23"/>
      <c r="OXR15" s="23"/>
      <c r="OXS15" s="23"/>
      <c r="OXT15" s="23"/>
      <c r="OXU15" s="23"/>
      <c r="OXV15" s="23"/>
      <c r="OXW15" s="23"/>
      <c r="OXX15" s="23"/>
      <c r="OXY15" s="23"/>
      <c r="OXZ15" s="23"/>
      <c r="OYA15" s="23"/>
      <c r="OYB15" s="23"/>
      <c r="OYC15" s="23"/>
      <c r="OYD15" s="23"/>
      <c r="OYE15" s="23"/>
      <c r="OYF15" s="23"/>
      <c r="OYG15" s="23"/>
      <c r="OYH15" s="23"/>
      <c r="OYI15" s="23"/>
      <c r="OYJ15" s="23"/>
      <c r="OYK15" s="23"/>
      <c r="OYL15" s="23"/>
      <c r="OYM15" s="23"/>
      <c r="OYN15" s="23"/>
      <c r="OYO15" s="23"/>
      <c r="OYP15" s="23"/>
      <c r="OYQ15" s="23"/>
      <c r="OYR15" s="23"/>
      <c r="OYS15" s="23"/>
      <c r="OYT15" s="23"/>
      <c r="OYU15" s="23"/>
      <c r="OYV15" s="23"/>
      <c r="OYW15" s="23"/>
      <c r="OYX15" s="23"/>
      <c r="OYY15" s="23"/>
      <c r="OYZ15" s="23"/>
      <c r="OZA15" s="23"/>
      <c r="OZB15" s="23"/>
      <c r="OZC15" s="23"/>
      <c r="OZD15" s="23"/>
      <c r="OZE15" s="23"/>
      <c r="OZF15" s="23"/>
      <c r="OZG15" s="23"/>
      <c r="OZH15" s="23"/>
      <c r="OZI15" s="23"/>
      <c r="OZJ15" s="23"/>
      <c r="OZK15" s="23"/>
      <c r="OZL15" s="23"/>
      <c r="OZM15" s="23"/>
      <c r="OZN15" s="23"/>
      <c r="OZO15" s="23"/>
      <c r="OZP15" s="23"/>
      <c r="OZQ15" s="23"/>
      <c r="OZR15" s="23"/>
      <c r="OZS15" s="23"/>
      <c r="OZT15" s="23"/>
      <c r="OZU15" s="23"/>
      <c r="OZV15" s="23"/>
      <c r="OZW15" s="23"/>
      <c r="OZX15" s="23"/>
      <c r="OZY15" s="23"/>
      <c r="OZZ15" s="23"/>
      <c r="PAA15" s="23"/>
      <c r="PAB15" s="23"/>
      <c r="PAC15" s="23"/>
      <c r="PAD15" s="23"/>
      <c r="PAE15" s="23"/>
      <c r="PAF15" s="23"/>
      <c r="PAG15" s="23"/>
      <c r="PAH15" s="23"/>
      <c r="PAI15" s="23"/>
      <c r="PAJ15" s="23"/>
      <c r="PAK15" s="23"/>
      <c r="PAL15" s="23"/>
      <c r="PAM15" s="23"/>
      <c r="PAN15" s="23"/>
      <c r="PAO15" s="23"/>
      <c r="PAP15" s="23"/>
      <c r="PAQ15" s="23"/>
      <c r="PAR15" s="23"/>
      <c r="PAS15" s="23"/>
      <c r="PAT15" s="23"/>
      <c r="PAU15" s="23"/>
      <c r="PAV15" s="23"/>
      <c r="PAW15" s="23"/>
      <c r="PAX15" s="23"/>
      <c r="PAY15" s="23"/>
      <c r="PAZ15" s="23"/>
      <c r="PBA15" s="23"/>
      <c r="PBB15" s="23"/>
      <c r="PBC15" s="23"/>
      <c r="PBD15" s="23"/>
      <c r="PBE15" s="23"/>
      <c r="PBF15" s="23"/>
      <c r="PBG15" s="23"/>
      <c r="PBH15" s="23"/>
      <c r="PBI15" s="23"/>
      <c r="PBJ15" s="23"/>
      <c r="PBK15" s="23"/>
      <c r="PBL15" s="23"/>
      <c r="PBM15" s="23"/>
      <c r="PBN15" s="23"/>
      <c r="PBO15" s="23"/>
      <c r="PBP15" s="23"/>
      <c r="PBQ15" s="23"/>
      <c r="PBR15" s="23"/>
      <c r="PBS15" s="23"/>
      <c r="PBT15" s="23"/>
      <c r="PBU15" s="23"/>
      <c r="PBV15" s="23"/>
      <c r="PBW15" s="23"/>
      <c r="PBX15" s="23"/>
      <c r="PBY15" s="23"/>
      <c r="PBZ15" s="23"/>
      <c r="PCA15" s="23"/>
      <c r="PCB15" s="23"/>
      <c r="PCC15" s="23"/>
      <c r="PCD15" s="23"/>
      <c r="PCE15" s="23"/>
      <c r="PCF15" s="23"/>
      <c r="PCG15" s="23"/>
      <c r="PCH15" s="23"/>
      <c r="PCI15" s="23"/>
      <c r="PCJ15" s="23"/>
      <c r="PCK15" s="23"/>
      <c r="PCL15" s="23"/>
      <c r="PCM15" s="23"/>
      <c r="PCN15" s="23"/>
      <c r="PCO15" s="23"/>
      <c r="PCP15" s="23"/>
      <c r="PCQ15" s="23"/>
      <c r="PCR15" s="23"/>
      <c r="PCS15" s="23"/>
      <c r="PCT15" s="23"/>
      <c r="PCU15" s="23"/>
      <c r="PCV15" s="23"/>
      <c r="PCW15" s="23"/>
      <c r="PCX15" s="23"/>
      <c r="PCY15" s="23"/>
      <c r="PCZ15" s="23"/>
      <c r="PDA15" s="23"/>
      <c r="PDB15" s="23"/>
      <c r="PDC15" s="23"/>
      <c r="PDD15" s="23"/>
      <c r="PDE15" s="23"/>
      <c r="PDF15" s="23"/>
      <c r="PDG15" s="23"/>
      <c r="PDH15" s="23"/>
      <c r="PDI15" s="23"/>
      <c r="PDJ15" s="23"/>
      <c r="PDK15" s="23"/>
      <c r="PDL15" s="23"/>
      <c r="PDM15" s="23"/>
      <c r="PDN15" s="23"/>
      <c r="PDO15" s="23"/>
      <c r="PDP15" s="23"/>
      <c r="PDQ15" s="23"/>
      <c r="PDR15" s="23"/>
      <c r="PDS15" s="23"/>
      <c r="PDT15" s="23"/>
      <c r="PDU15" s="23"/>
      <c r="PDV15" s="23"/>
      <c r="PDW15" s="23"/>
      <c r="PDX15" s="23"/>
      <c r="PDY15" s="23"/>
      <c r="PDZ15" s="23"/>
      <c r="PEA15" s="23"/>
      <c r="PEB15" s="23"/>
      <c r="PEC15" s="23"/>
      <c r="PED15" s="23"/>
      <c r="PEE15" s="23"/>
      <c r="PEF15" s="23"/>
      <c r="PEG15" s="23"/>
      <c r="PEH15" s="23"/>
      <c r="PEI15" s="23"/>
      <c r="PEJ15" s="23"/>
      <c r="PEK15" s="23"/>
      <c r="PEL15" s="23"/>
      <c r="PEM15" s="23"/>
      <c r="PEN15" s="23"/>
      <c r="PEO15" s="23"/>
      <c r="PEP15" s="23"/>
      <c r="PEQ15" s="23"/>
      <c r="PER15" s="23"/>
      <c r="PES15" s="23"/>
      <c r="PET15" s="23"/>
      <c r="PEU15" s="23"/>
      <c r="PEV15" s="23"/>
      <c r="PEW15" s="23"/>
      <c r="PEX15" s="23"/>
      <c r="PEY15" s="23"/>
      <c r="PEZ15" s="23"/>
      <c r="PFA15" s="23"/>
      <c r="PFB15" s="23"/>
      <c r="PFC15" s="23"/>
      <c r="PFD15" s="23"/>
      <c r="PFE15" s="23"/>
      <c r="PFF15" s="23"/>
      <c r="PFG15" s="23"/>
      <c r="PFH15" s="23"/>
      <c r="PFI15" s="23"/>
      <c r="PFJ15" s="23"/>
      <c r="PFK15" s="23"/>
      <c r="PFL15" s="23"/>
      <c r="PFM15" s="23"/>
      <c r="PFN15" s="23"/>
      <c r="PFO15" s="23"/>
      <c r="PFP15" s="23"/>
      <c r="PFQ15" s="23"/>
      <c r="PFR15" s="23"/>
      <c r="PFS15" s="23"/>
      <c r="PFT15" s="23"/>
      <c r="PFU15" s="23"/>
      <c r="PFV15" s="23"/>
      <c r="PFW15" s="23"/>
      <c r="PFX15" s="23"/>
      <c r="PFY15" s="23"/>
      <c r="PFZ15" s="23"/>
      <c r="PGA15" s="23"/>
      <c r="PGB15" s="23"/>
      <c r="PGC15" s="23"/>
      <c r="PGD15" s="23"/>
      <c r="PGE15" s="23"/>
      <c r="PGF15" s="23"/>
      <c r="PGG15" s="23"/>
      <c r="PGH15" s="23"/>
      <c r="PGI15" s="23"/>
      <c r="PGJ15" s="23"/>
      <c r="PGK15" s="23"/>
      <c r="PGL15" s="23"/>
      <c r="PGM15" s="23"/>
      <c r="PGN15" s="23"/>
      <c r="PGO15" s="23"/>
      <c r="PGP15" s="23"/>
      <c r="PGQ15" s="23"/>
      <c r="PGR15" s="23"/>
      <c r="PGS15" s="23"/>
      <c r="PGT15" s="23"/>
      <c r="PGU15" s="23"/>
      <c r="PGV15" s="23"/>
      <c r="PGW15" s="23"/>
      <c r="PGX15" s="23"/>
      <c r="PGY15" s="23"/>
      <c r="PGZ15" s="23"/>
      <c r="PHA15" s="23"/>
      <c r="PHB15" s="23"/>
      <c r="PHC15" s="23"/>
      <c r="PHD15" s="23"/>
      <c r="PHE15" s="23"/>
      <c r="PHF15" s="23"/>
      <c r="PHG15" s="23"/>
      <c r="PHH15" s="23"/>
      <c r="PHI15" s="23"/>
      <c r="PHJ15" s="23"/>
      <c r="PHK15" s="23"/>
      <c r="PHL15" s="23"/>
      <c r="PHM15" s="23"/>
      <c r="PHN15" s="23"/>
      <c r="PHO15" s="23"/>
      <c r="PHP15" s="23"/>
      <c r="PHQ15" s="23"/>
      <c r="PHR15" s="23"/>
      <c r="PHS15" s="23"/>
      <c r="PHT15" s="23"/>
      <c r="PHU15" s="23"/>
      <c r="PHV15" s="23"/>
      <c r="PHW15" s="23"/>
      <c r="PHX15" s="23"/>
      <c r="PHY15" s="23"/>
      <c r="PHZ15" s="23"/>
      <c r="PIA15" s="23"/>
      <c r="PIB15" s="23"/>
      <c r="PIC15" s="23"/>
      <c r="PID15" s="23"/>
      <c r="PIE15" s="23"/>
      <c r="PIF15" s="23"/>
      <c r="PIG15" s="23"/>
      <c r="PIH15" s="23"/>
      <c r="PII15" s="23"/>
      <c r="PIJ15" s="23"/>
      <c r="PIK15" s="23"/>
      <c r="PIL15" s="23"/>
      <c r="PIM15" s="23"/>
      <c r="PIN15" s="23"/>
      <c r="PIO15" s="23"/>
      <c r="PIP15" s="23"/>
      <c r="PIQ15" s="23"/>
      <c r="PIR15" s="23"/>
      <c r="PIS15" s="23"/>
      <c r="PIT15" s="23"/>
      <c r="PIU15" s="23"/>
      <c r="PIV15" s="23"/>
      <c r="PIW15" s="23"/>
      <c r="PIX15" s="23"/>
      <c r="PIY15" s="23"/>
      <c r="PIZ15" s="23"/>
      <c r="PJA15" s="23"/>
      <c r="PJB15" s="23"/>
      <c r="PJC15" s="23"/>
      <c r="PJD15" s="23"/>
      <c r="PJE15" s="23"/>
      <c r="PJF15" s="23"/>
      <c r="PJG15" s="23"/>
      <c r="PJH15" s="23"/>
      <c r="PJI15" s="23"/>
      <c r="PJJ15" s="23"/>
      <c r="PJK15" s="23"/>
      <c r="PJL15" s="23"/>
      <c r="PJM15" s="23"/>
      <c r="PJN15" s="23"/>
      <c r="PJO15" s="23"/>
      <c r="PJP15" s="23"/>
      <c r="PJQ15" s="23"/>
      <c r="PJR15" s="23"/>
      <c r="PJS15" s="23"/>
      <c r="PJT15" s="23"/>
      <c r="PJU15" s="23"/>
      <c r="PJV15" s="23"/>
      <c r="PJW15" s="23"/>
      <c r="PJX15" s="23"/>
      <c r="PJY15" s="23"/>
      <c r="PJZ15" s="23"/>
      <c r="PKA15" s="23"/>
      <c r="PKB15" s="23"/>
      <c r="PKC15" s="23"/>
      <c r="PKD15" s="23"/>
      <c r="PKE15" s="23"/>
      <c r="PKF15" s="23"/>
      <c r="PKG15" s="23"/>
      <c r="PKH15" s="23"/>
      <c r="PKI15" s="23"/>
      <c r="PKJ15" s="23"/>
      <c r="PKK15" s="23"/>
      <c r="PKL15" s="23"/>
      <c r="PKM15" s="23"/>
      <c r="PKN15" s="23"/>
      <c r="PKO15" s="23"/>
      <c r="PKP15" s="23"/>
      <c r="PKQ15" s="23"/>
      <c r="PKR15" s="23"/>
      <c r="PKS15" s="23"/>
      <c r="PKT15" s="23"/>
      <c r="PKU15" s="23"/>
      <c r="PKV15" s="23"/>
      <c r="PKW15" s="23"/>
      <c r="PKX15" s="23"/>
      <c r="PKY15" s="23"/>
      <c r="PKZ15" s="23"/>
      <c r="PLA15" s="23"/>
      <c r="PLB15" s="23"/>
      <c r="PLC15" s="23"/>
      <c r="PLD15" s="23"/>
      <c r="PLE15" s="23"/>
      <c r="PLF15" s="23"/>
      <c r="PLG15" s="23"/>
      <c r="PLH15" s="23"/>
      <c r="PLI15" s="23"/>
      <c r="PLJ15" s="23"/>
      <c r="PLK15" s="23"/>
      <c r="PLL15" s="23"/>
      <c r="PLM15" s="23"/>
      <c r="PLN15" s="23"/>
      <c r="PLO15" s="23"/>
      <c r="PLP15" s="23"/>
      <c r="PLQ15" s="23"/>
      <c r="PLR15" s="23"/>
      <c r="PLS15" s="23"/>
      <c r="PLT15" s="23"/>
      <c r="PLU15" s="23"/>
      <c r="PLV15" s="23"/>
      <c r="PLW15" s="23"/>
      <c r="PLX15" s="23"/>
      <c r="PLY15" s="23"/>
      <c r="PLZ15" s="23"/>
      <c r="PMA15" s="23"/>
      <c r="PMB15" s="23"/>
      <c r="PMC15" s="23"/>
      <c r="PMD15" s="23"/>
      <c r="PME15" s="23"/>
      <c r="PMF15" s="23"/>
      <c r="PMG15" s="23"/>
      <c r="PMH15" s="23"/>
      <c r="PMI15" s="23"/>
      <c r="PMJ15" s="23"/>
      <c r="PMK15" s="23"/>
      <c r="PML15" s="23"/>
      <c r="PMM15" s="23"/>
      <c r="PMN15" s="23"/>
      <c r="PMO15" s="23"/>
      <c r="PMP15" s="23"/>
      <c r="PMQ15" s="23"/>
      <c r="PMR15" s="23"/>
      <c r="PMS15" s="23"/>
      <c r="PMT15" s="23"/>
      <c r="PMU15" s="23"/>
      <c r="PMV15" s="23"/>
      <c r="PMW15" s="23"/>
      <c r="PMX15" s="23"/>
      <c r="PMY15" s="23"/>
      <c r="PMZ15" s="23"/>
      <c r="PNA15" s="23"/>
      <c r="PNB15" s="23"/>
      <c r="PNC15" s="23"/>
      <c r="PND15" s="23"/>
      <c r="PNE15" s="23"/>
      <c r="PNF15" s="23"/>
      <c r="PNG15" s="23"/>
      <c r="PNH15" s="23"/>
      <c r="PNI15" s="23"/>
      <c r="PNJ15" s="23"/>
      <c r="PNK15" s="23"/>
      <c r="PNL15" s="23"/>
      <c r="PNM15" s="23"/>
      <c r="PNN15" s="23"/>
      <c r="PNO15" s="23"/>
      <c r="PNP15" s="23"/>
      <c r="PNQ15" s="23"/>
      <c r="PNR15" s="23"/>
      <c r="PNS15" s="23"/>
      <c r="PNT15" s="23"/>
      <c r="PNU15" s="23"/>
      <c r="PNV15" s="23"/>
      <c r="PNW15" s="23"/>
      <c r="PNX15" s="23"/>
      <c r="PNY15" s="23"/>
      <c r="PNZ15" s="23"/>
      <c r="POA15" s="23"/>
      <c r="POB15" s="23"/>
      <c r="POC15" s="23"/>
      <c r="POD15" s="23"/>
      <c r="POE15" s="23"/>
      <c r="POF15" s="23"/>
      <c r="POG15" s="23"/>
      <c r="POH15" s="23"/>
      <c r="POI15" s="23"/>
      <c r="POJ15" s="23"/>
      <c r="POK15" s="23"/>
      <c r="POL15" s="23"/>
      <c r="POM15" s="23"/>
      <c r="PON15" s="23"/>
      <c r="POO15" s="23"/>
      <c r="POP15" s="23"/>
      <c r="POQ15" s="23"/>
      <c r="POR15" s="23"/>
      <c r="POS15" s="23"/>
      <c r="POT15" s="23"/>
      <c r="POU15" s="23"/>
      <c r="POV15" s="23"/>
      <c r="POW15" s="23"/>
      <c r="POX15" s="23"/>
      <c r="POY15" s="23"/>
      <c r="POZ15" s="23"/>
      <c r="PPA15" s="23"/>
      <c r="PPB15" s="23"/>
      <c r="PPC15" s="23"/>
      <c r="PPD15" s="23"/>
      <c r="PPE15" s="23"/>
      <c r="PPF15" s="23"/>
      <c r="PPG15" s="23"/>
      <c r="PPH15" s="23"/>
      <c r="PPI15" s="23"/>
      <c r="PPJ15" s="23"/>
      <c r="PPK15" s="23"/>
      <c r="PPL15" s="23"/>
      <c r="PPM15" s="23"/>
      <c r="PPN15" s="23"/>
      <c r="PPO15" s="23"/>
      <c r="PPP15" s="23"/>
      <c r="PPQ15" s="23"/>
      <c r="PPR15" s="23"/>
      <c r="PPS15" s="23"/>
      <c r="PPT15" s="23"/>
      <c r="PPU15" s="23"/>
      <c r="PPV15" s="23"/>
      <c r="PPW15" s="23"/>
      <c r="PPX15" s="23"/>
      <c r="PPY15" s="23"/>
      <c r="PPZ15" s="23"/>
      <c r="PQA15" s="23"/>
      <c r="PQB15" s="23"/>
      <c r="PQC15" s="23"/>
      <c r="PQD15" s="23"/>
      <c r="PQE15" s="23"/>
      <c r="PQF15" s="23"/>
      <c r="PQG15" s="23"/>
      <c r="PQH15" s="23"/>
      <c r="PQI15" s="23"/>
      <c r="PQJ15" s="23"/>
      <c r="PQK15" s="23"/>
      <c r="PQL15" s="23"/>
      <c r="PQM15" s="23"/>
      <c r="PQN15" s="23"/>
      <c r="PQO15" s="23"/>
      <c r="PQP15" s="23"/>
      <c r="PQQ15" s="23"/>
      <c r="PQR15" s="23"/>
      <c r="PQS15" s="23"/>
      <c r="PQT15" s="23"/>
      <c r="PQU15" s="23"/>
      <c r="PQV15" s="23"/>
      <c r="PQW15" s="23"/>
      <c r="PQX15" s="23"/>
      <c r="PQY15" s="23"/>
      <c r="PQZ15" s="23"/>
      <c r="PRA15" s="23"/>
      <c r="PRB15" s="23"/>
      <c r="PRC15" s="23"/>
      <c r="PRD15" s="23"/>
      <c r="PRE15" s="23"/>
      <c r="PRF15" s="23"/>
      <c r="PRG15" s="23"/>
      <c r="PRH15" s="23"/>
      <c r="PRI15" s="23"/>
      <c r="PRJ15" s="23"/>
      <c r="PRK15" s="23"/>
      <c r="PRL15" s="23"/>
      <c r="PRM15" s="23"/>
      <c r="PRN15" s="23"/>
      <c r="PRO15" s="23"/>
      <c r="PRP15" s="23"/>
      <c r="PRQ15" s="23"/>
      <c r="PRR15" s="23"/>
      <c r="PRS15" s="23"/>
      <c r="PRT15" s="23"/>
      <c r="PRU15" s="23"/>
      <c r="PRV15" s="23"/>
      <c r="PRW15" s="23"/>
      <c r="PRX15" s="23"/>
      <c r="PRY15" s="23"/>
      <c r="PRZ15" s="23"/>
      <c r="PSA15" s="23"/>
      <c r="PSB15" s="23"/>
      <c r="PSC15" s="23"/>
      <c r="PSD15" s="23"/>
      <c r="PSE15" s="23"/>
      <c r="PSF15" s="23"/>
      <c r="PSG15" s="23"/>
      <c r="PSH15" s="23"/>
      <c r="PSI15" s="23"/>
      <c r="PSJ15" s="23"/>
      <c r="PSK15" s="23"/>
      <c r="PSL15" s="23"/>
      <c r="PSM15" s="23"/>
      <c r="PSN15" s="23"/>
      <c r="PSO15" s="23"/>
      <c r="PSP15" s="23"/>
      <c r="PSQ15" s="23"/>
      <c r="PSR15" s="23"/>
      <c r="PSS15" s="23"/>
      <c r="PST15" s="23"/>
      <c r="PSU15" s="23"/>
      <c r="PSV15" s="23"/>
      <c r="PSW15" s="23"/>
      <c r="PSX15" s="23"/>
      <c r="PSY15" s="23"/>
      <c r="PSZ15" s="23"/>
      <c r="PTA15" s="23"/>
      <c r="PTB15" s="23"/>
      <c r="PTC15" s="23"/>
      <c r="PTD15" s="23"/>
      <c r="PTE15" s="23"/>
      <c r="PTF15" s="23"/>
      <c r="PTG15" s="23"/>
      <c r="PTH15" s="23"/>
      <c r="PTI15" s="23"/>
      <c r="PTJ15" s="23"/>
      <c r="PTK15" s="23"/>
      <c r="PTL15" s="23"/>
      <c r="PTM15" s="23"/>
      <c r="PTN15" s="23"/>
      <c r="PTO15" s="23"/>
      <c r="PTP15" s="23"/>
      <c r="PTQ15" s="23"/>
      <c r="PTR15" s="23"/>
      <c r="PTS15" s="23"/>
      <c r="PTT15" s="23"/>
      <c r="PTU15" s="23"/>
      <c r="PTV15" s="23"/>
      <c r="PTW15" s="23"/>
      <c r="PTX15" s="23"/>
      <c r="PTY15" s="23"/>
      <c r="PTZ15" s="23"/>
      <c r="PUA15" s="23"/>
      <c r="PUB15" s="23"/>
      <c r="PUC15" s="23"/>
      <c r="PUD15" s="23"/>
      <c r="PUE15" s="23"/>
      <c r="PUF15" s="23"/>
      <c r="PUG15" s="23"/>
      <c r="PUH15" s="23"/>
      <c r="PUI15" s="23"/>
      <c r="PUJ15" s="23"/>
      <c r="PUK15" s="23"/>
      <c r="PUL15" s="23"/>
      <c r="PUM15" s="23"/>
      <c r="PUN15" s="23"/>
      <c r="PUO15" s="23"/>
      <c r="PUP15" s="23"/>
      <c r="PUQ15" s="23"/>
      <c r="PUR15" s="23"/>
      <c r="PUS15" s="23"/>
      <c r="PUT15" s="23"/>
      <c r="PUU15" s="23"/>
      <c r="PUV15" s="23"/>
      <c r="PUW15" s="23"/>
      <c r="PUX15" s="23"/>
      <c r="PUY15" s="23"/>
      <c r="PUZ15" s="23"/>
      <c r="PVA15" s="23"/>
      <c r="PVB15" s="23"/>
      <c r="PVC15" s="23"/>
      <c r="PVD15" s="23"/>
      <c r="PVE15" s="23"/>
      <c r="PVF15" s="23"/>
      <c r="PVG15" s="23"/>
      <c r="PVH15" s="23"/>
      <c r="PVI15" s="23"/>
      <c r="PVJ15" s="23"/>
      <c r="PVK15" s="23"/>
      <c r="PVL15" s="23"/>
      <c r="PVM15" s="23"/>
      <c r="PVN15" s="23"/>
      <c r="PVO15" s="23"/>
      <c r="PVP15" s="23"/>
      <c r="PVQ15" s="23"/>
      <c r="PVR15" s="23"/>
      <c r="PVS15" s="23"/>
      <c r="PVT15" s="23"/>
      <c r="PVU15" s="23"/>
      <c r="PVV15" s="23"/>
      <c r="PVW15" s="23"/>
      <c r="PVX15" s="23"/>
      <c r="PVY15" s="23"/>
      <c r="PVZ15" s="23"/>
      <c r="PWA15" s="23"/>
      <c r="PWB15" s="23"/>
      <c r="PWC15" s="23"/>
      <c r="PWD15" s="23"/>
      <c r="PWE15" s="23"/>
      <c r="PWF15" s="23"/>
      <c r="PWG15" s="23"/>
      <c r="PWH15" s="23"/>
      <c r="PWI15" s="23"/>
      <c r="PWJ15" s="23"/>
      <c r="PWK15" s="23"/>
      <c r="PWL15" s="23"/>
      <c r="PWM15" s="23"/>
      <c r="PWN15" s="23"/>
      <c r="PWO15" s="23"/>
      <c r="PWP15" s="23"/>
      <c r="PWQ15" s="23"/>
      <c r="PWR15" s="23"/>
      <c r="PWS15" s="23"/>
      <c r="PWT15" s="23"/>
      <c r="PWU15" s="23"/>
      <c r="PWV15" s="23"/>
      <c r="PWW15" s="23"/>
      <c r="PWX15" s="23"/>
      <c r="PWY15" s="23"/>
      <c r="PWZ15" s="23"/>
      <c r="PXA15" s="23"/>
      <c r="PXB15" s="23"/>
      <c r="PXC15" s="23"/>
      <c r="PXD15" s="23"/>
      <c r="PXE15" s="23"/>
      <c r="PXF15" s="23"/>
      <c r="PXG15" s="23"/>
      <c r="PXH15" s="23"/>
      <c r="PXI15" s="23"/>
      <c r="PXJ15" s="23"/>
      <c r="PXK15" s="23"/>
      <c r="PXL15" s="23"/>
      <c r="PXM15" s="23"/>
      <c r="PXN15" s="23"/>
      <c r="PXO15" s="23"/>
      <c r="PXP15" s="23"/>
      <c r="PXQ15" s="23"/>
      <c r="PXR15" s="23"/>
      <c r="PXS15" s="23"/>
      <c r="PXT15" s="23"/>
      <c r="PXU15" s="23"/>
      <c r="PXV15" s="23"/>
      <c r="PXW15" s="23"/>
      <c r="PXX15" s="23"/>
      <c r="PXY15" s="23"/>
      <c r="PXZ15" s="23"/>
      <c r="PYA15" s="23"/>
      <c r="PYB15" s="23"/>
      <c r="PYC15" s="23"/>
      <c r="PYD15" s="23"/>
      <c r="PYE15" s="23"/>
      <c r="PYF15" s="23"/>
      <c r="PYG15" s="23"/>
      <c r="PYH15" s="23"/>
      <c r="PYI15" s="23"/>
      <c r="PYJ15" s="23"/>
      <c r="PYK15" s="23"/>
      <c r="PYL15" s="23"/>
      <c r="PYM15" s="23"/>
      <c r="PYN15" s="23"/>
      <c r="PYO15" s="23"/>
      <c r="PYP15" s="23"/>
      <c r="PYQ15" s="23"/>
      <c r="PYR15" s="23"/>
      <c r="PYS15" s="23"/>
      <c r="PYT15" s="23"/>
      <c r="PYU15" s="23"/>
      <c r="PYV15" s="23"/>
      <c r="PYW15" s="23"/>
      <c r="PYX15" s="23"/>
      <c r="PYY15" s="23"/>
      <c r="PYZ15" s="23"/>
      <c r="PZA15" s="23"/>
      <c r="PZB15" s="23"/>
      <c r="PZC15" s="23"/>
      <c r="PZD15" s="23"/>
      <c r="PZE15" s="23"/>
      <c r="PZF15" s="23"/>
      <c r="PZG15" s="23"/>
      <c r="PZH15" s="23"/>
      <c r="PZI15" s="23"/>
      <c r="PZJ15" s="23"/>
      <c r="PZK15" s="23"/>
      <c r="PZL15" s="23"/>
      <c r="PZM15" s="23"/>
      <c r="PZN15" s="23"/>
      <c r="PZO15" s="23"/>
      <c r="PZP15" s="23"/>
      <c r="PZQ15" s="23"/>
      <c r="PZR15" s="23"/>
      <c r="PZS15" s="23"/>
      <c r="PZT15" s="23"/>
      <c r="PZU15" s="23"/>
      <c r="PZV15" s="23"/>
      <c r="PZW15" s="23"/>
      <c r="PZX15" s="23"/>
      <c r="PZY15" s="23"/>
      <c r="PZZ15" s="23"/>
      <c r="QAA15" s="23"/>
      <c r="QAB15" s="23"/>
      <c r="QAC15" s="23"/>
      <c r="QAD15" s="23"/>
      <c r="QAE15" s="23"/>
      <c r="QAF15" s="23"/>
      <c r="QAG15" s="23"/>
      <c r="QAH15" s="23"/>
      <c r="QAI15" s="23"/>
      <c r="QAJ15" s="23"/>
      <c r="QAK15" s="23"/>
      <c r="QAL15" s="23"/>
      <c r="QAM15" s="23"/>
      <c r="QAN15" s="23"/>
      <c r="QAO15" s="23"/>
      <c r="QAP15" s="23"/>
      <c r="QAQ15" s="23"/>
      <c r="QAR15" s="23"/>
      <c r="QAS15" s="23"/>
      <c r="QAT15" s="23"/>
      <c r="QAU15" s="23"/>
      <c r="QAV15" s="23"/>
      <c r="QAW15" s="23"/>
      <c r="QAX15" s="23"/>
      <c r="QAY15" s="23"/>
      <c r="QAZ15" s="23"/>
      <c r="QBA15" s="23"/>
      <c r="QBB15" s="23"/>
      <c r="QBC15" s="23"/>
      <c r="QBD15" s="23"/>
      <c r="QBE15" s="23"/>
      <c r="QBF15" s="23"/>
      <c r="QBG15" s="23"/>
      <c r="QBH15" s="23"/>
      <c r="QBI15" s="23"/>
      <c r="QBJ15" s="23"/>
      <c r="QBK15" s="23"/>
      <c r="QBL15" s="23"/>
      <c r="QBM15" s="23"/>
      <c r="QBN15" s="23"/>
      <c r="QBO15" s="23"/>
      <c r="QBP15" s="23"/>
      <c r="QBQ15" s="23"/>
      <c r="QBR15" s="23"/>
      <c r="QBS15" s="23"/>
      <c r="QBT15" s="23"/>
      <c r="QBU15" s="23"/>
      <c r="QBV15" s="23"/>
      <c r="QBW15" s="23"/>
      <c r="QBX15" s="23"/>
      <c r="QBY15" s="23"/>
      <c r="QBZ15" s="23"/>
      <c r="QCA15" s="23"/>
      <c r="QCB15" s="23"/>
      <c r="QCC15" s="23"/>
      <c r="QCD15" s="23"/>
      <c r="QCE15" s="23"/>
      <c r="QCF15" s="23"/>
      <c r="QCG15" s="23"/>
      <c r="QCH15" s="23"/>
      <c r="QCI15" s="23"/>
      <c r="QCJ15" s="23"/>
      <c r="QCK15" s="23"/>
      <c r="QCL15" s="23"/>
      <c r="QCM15" s="23"/>
      <c r="QCN15" s="23"/>
      <c r="QCO15" s="23"/>
      <c r="QCP15" s="23"/>
      <c r="QCQ15" s="23"/>
      <c r="QCR15" s="23"/>
      <c r="QCS15" s="23"/>
      <c r="QCT15" s="23"/>
      <c r="QCU15" s="23"/>
      <c r="QCV15" s="23"/>
      <c r="QCW15" s="23"/>
      <c r="QCX15" s="23"/>
      <c r="QCY15" s="23"/>
      <c r="QCZ15" s="23"/>
      <c r="QDA15" s="23"/>
      <c r="QDB15" s="23"/>
      <c r="QDC15" s="23"/>
      <c r="QDD15" s="23"/>
      <c r="QDE15" s="23"/>
      <c r="QDF15" s="23"/>
      <c r="QDG15" s="23"/>
      <c r="QDH15" s="23"/>
      <c r="QDI15" s="23"/>
      <c r="QDJ15" s="23"/>
      <c r="QDK15" s="23"/>
      <c r="QDL15" s="23"/>
      <c r="QDM15" s="23"/>
      <c r="QDN15" s="23"/>
      <c r="QDO15" s="23"/>
      <c r="QDP15" s="23"/>
      <c r="QDQ15" s="23"/>
      <c r="QDR15" s="23"/>
      <c r="QDS15" s="23"/>
      <c r="QDT15" s="23"/>
      <c r="QDU15" s="23"/>
      <c r="QDV15" s="23"/>
      <c r="QDW15" s="23"/>
      <c r="QDX15" s="23"/>
      <c r="QDY15" s="23"/>
      <c r="QDZ15" s="23"/>
      <c r="QEA15" s="23"/>
      <c r="QEB15" s="23"/>
      <c r="QEC15" s="23"/>
      <c r="QED15" s="23"/>
      <c r="QEE15" s="23"/>
      <c r="QEF15" s="23"/>
      <c r="QEG15" s="23"/>
      <c r="QEH15" s="23"/>
      <c r="QEI15" s="23"/>
      <c r="QEJ15" s="23"/>
      <c r="QEK15" s="23"/>
      <c r="QEL15" s="23"/>
      <c r="QEM15" s="23"/>
      <c r="QEN15" s="23"/>
      <c r="QEO15" s="23"/>
      <c r="QEP15" s="23"/>
      <c r="QEQ15" s="23"/>
      <c r="QER15" s="23"/>
      <c r="QES15" s="23"/>
      <c r="QET15" s="23"/>
      <c r="QEU15" s="23"/>
      <c r="QEV15" s="23"/>
      <c r="QEW15" s="23"/>
      <c r="QEX15" s="23"/>
      <c r="QEY15" s="23"/>
      <c r="QEZ15" s="23"/>
      <c r="QFA15" s="23"/>
      <c r="QFB15" s="23"/>
      <c r="QFC15" s="23"/>
      <c r="QFD15" s="23"/>
      <c r="QFE15" s="23"/>
      <c r="QFF15" s="23"/>
      <c r="QFG15" s="23"/>
      <c r="QFH15" s="23"/>
      <c r="QFI15" s="23"/>
      <c r="QFJ15" s="23"/>
      <c r="QFK15" s="23"/>
      <c r="QFL15" s="23"/>
      <c r="QFM15" s="23"/>
      <c r="QFN15" s="23"/>
      <c r="QFO15" s="23"/>
      <c r="QFP15" s="23"/>
      <c r="QFQ15" s="23"/>
      <c r="QFR15" s="23"/>
      <c r="QFS15" s="23"/>
      <c r="QFT15" s="23"/>
      <c r="QFU15" s="23"/>
      <c r="QFV15" s="23"/>
      <c r="QFW15" s="23"/>
      <c r="QFX15" s="23"/>
      <c r="QFY15" s="23"/>
      <c r="QFZ15" s="23"/>
      <c r="QGA15" s="23"/>
      <c r="QGB15" s="23"/>
      <c r="QGC15" s="23"/>
      <c r="QGD15" s="23"/>
      <c r="QGE15" s="23"/>
      <c r="QGF15" s="23"/>
      <c r="QGG15" s="23"/>
      <c r="QGH15" s="23"/>
      <c r="QGI15" s="23"/>
      <c r="QGJ15" s="23"/>
      <c r="QGK15" s="23"/>
      <c r="QGL15" s="23"/>
      <c r="QGM15" s="23"/>
      <c r="QGN15" s="23"/>
      <c r="QGO15" s="23"/>
      <c r="QGP15" s="23"/>
      <c r="QGQ15" s="23"/>
      <c r="QGR15" s="23"/>
      <c r="QGS15" s="23"/>
      <c r="QGT15" s="23"/>
      <c r="QGU15" s="23"/>
      <c r="QGV15" s="23"/>
      <c r="QGW15" s="23"/>
      <c r="QGX15" s="23"/>
      <c r="QGY15" s="23"/>
      <c r="QGZ15" s="23"/>
      <c r="QHA15" s="23"/>
      <c r="QHB15" s="23"/>
      <c r="QHC15" s="23"/>
      <c r="QHD15" s="23"/>
      <c r="QHE15" s="23"/>
      <c r="QHF15" s="23"/>
      <c r="QHG15" s="23"/>
      <c r="QHH15" s="23"/>
      <c r="QHI15" s="23"/>
      <c r="QHJ15" s="23"/>
      <c r="QHK15" s="23"/>
      <c r="QHL15" s="23"/>
      <c r="QHM15" s="23"/>
      <c r="QHN15" s="23"/>
      <c r="QHO15" s="23"/>
      <c r="QHP15" s="23"/>
      <c r="QHQ15" s="23"/>
      <c r="QHR15" s="23"/>
      <c r="QHS15" s="23"/>
      <c r="QHT15" s="23"/>
      <c r="QHU15" s="23"/>
      <c r="QHV15" s="23"/>
      <c r="QHW15" s="23"/>
      <c r="QHX15" s="23"/>
      <c r="QHY15" s="23"/>
      <c r="QHZ15" s="23"/>
      <c r="QIA15" s="23"/>
      <c r="QIB15" s="23"/>
      <c r="QIC15" s="23"/>
      <c r="QID15" s="23"/>
      <c r="QIE15" s="23"/>
      <c r="QIF15" s="23"/>
      <c r="QIG15" s="23"/>
      <c r="QIH15" s="23"/>
      <c r="QII15" s="23"/>
      <c r="QIJ15" s="23"/>
      <c r="QIK15" s="23"/>
      <c r="QIL15" s="23"/>
      <c r="QIM15" s="23"/>
      <c r="QIN15" s="23"/>
      <c r="QIO15" s="23"/>
      <c r="QIP15" s="23"/>
      <c r="QIQ15" s="23"/>
      <c r="QIR15" s="23"/>
      <c r="QIS15" s="23"/>
      <c r="QIT15" s="23"/>
      <c r="QIU15" s="23"/>
      <c r="QIV15" s="23"/>
      <c r="QIW15" s="23"/>
      <c r="QIX15" s="23"/>
      <c r="QIY15" s="23"/>
      <c r="QIZ15" s="23"/>
      <c r="QJA15" s="23"/>
      <c r="QJB15" s="23"/>
      <c r="QJC15" s="23"/>
      <c r="QJD15" s="23"/>
      <c r="QJE15" s="23"/>
      <c r="QJF15" s="23"/>
      <c r="QJG15" s="23"/>
      <c r="QJH15" s="23"/>
      <c r="QJI15" s="23"/>
      <c r="QJJ15" s="23"/>
      <c r="QJK15" s="23"/>
      <c r="QJL15" s="23"/>
      <c r="QJM15" s="23"/>
      <c r="QJN15" s="23"/>
      <c r="QJO15" s="23"/>
      <c r="QJP15" s="23"/>
      <c r="QJQ15" s="23"/>
      <c r="QJR15" s="23"/>
      <c r="QJS15" s="23"/>
      <c r="QJT15" s="23"/>
      <c r="QJU15" s="23"/>
      <c r="QJV15" s="23"/>
      <c r="QJW15" s="23"/>
      <c r="QJX15" s="23"/>
      <c r="QJY15" s="23"/>
      <c r="QJZ15" s="23"/>
      <c r="QKA15" s="23"/>
      <c r="QKB15" s="23"/>
      <c r="QKC15" s="23"/>
      <c r="QKD15" s="23"/>
      <c r="QKE15" s="23"/>
      <c r="QKF15" s="23"/>
      <c r="QKG15" s="23"/>
      <c r="QKH15" s="23"/>
      <c r="QKI15" s="23"/>
      <c r="QKJ15" s="23"/>
      <c r="QKK15" s="23"/>
      <c r="QKL15" s="23"/>
      <c r="QKM15" s="23"/>
      <c r="QKN15" s="23"/>
      <c r="QKO15" s="23"/>
      <c r="QKP15" s="23"/>
      <c r="QKQ15" s="23"/>
      <c r="QKR15" s="23"/>
      <c r="QKS15" s="23"/>
      <c r="QKT15" s="23"/>
      <c r="QKU15" s="23"/>
      <c r="QKV15" s="23"/>
      <c r="QKW15" s="23"/>
      <c r="QKX15" s="23"/>
      <c r="QKY15" s="23"/>
      <c r="QKZ15" s="23"/>
      <c r="QLA15" s="23"/>
      <c r="QLB15" s="23"/>
      <c r="QLC15" s="23"/>
      <c r="QLD15" s="23"/>
      <c r="QLE15" s="23"/>
      <c r="QLF15" s="23"/>
      <c r="QLG15" s="23"/>
      <c r="QLH15" s="23"/>
      <c r="QLI15" s="23"/>
      <c r="QLJ15" s="23"/>
      <c r="QLK15" s="23"/>
      <c r="QLL15" s="23"/>
      <c r="QLM15" s="23"/>
      <c r="QLN15" s="23"/>
      <c r="QLO15" s="23"/>
      <c r="QLP15" s="23"/>
      <c r="QLQ15" s="23"/>
      <c r="QLR15" s="23"/>
      <c r="QLS15" s="23"/>
      <c r="QLT15" s="23"/>
      <c r="QLU15" s="23"/>
      <c r="QLV15" s="23"/>
      <c r="QLW15" s="23"/>
      <c r="QLX15" s="23"/>
      <c r="QLY15" s="23"/>
      <c r="QLZ15" s="23"/>
      <c r="QMA15" s="23"/>
      <c r="QMB15" s="23"/>
      <c r="QMC15" s="23"/>
      <c r="QMD15" s="23"/>
      <c r="QME15" s="23"/>
      <c r="QMF15" s="23"/>
      <c r="QMG15" s="23"/>
      <c r="QMH15" s="23"/>
      <c r="QMI15" s="23"/>
      <c r="QMJ15" s="23"/>
      <c r="QMK15" s="23"/>
      <c r="QML15" s="23"/>
      <c r="QMM15" s="23"/>
      <c r="QMN15" s="23"/>
      <c r="QMO15" s="23"/>
      <c r="QMP15" s="23"/>
      <c r="QMQ15" s="23"/>
      <c r="QMR15" s="23"/>
      <c r="QMS15" s="23"/>
      <c r="QMT15" s="23"/>
      <c r="QMU15" s="23"/>
      <c r="QMV15" s="23"/>
      <c r="QMW15" s="23"/>
      <c r="QMX15" s="23"/>
      <c r="QMY15" s="23"/>
      <c r="QMZ15" s="23"/>
      <c r="QNA15" s="23"/>
      <c r="QNB15" s="23"/>
      <c r="QNC15" s="23"/>
      <c r="QND15" s="23"/>
      <c r="QNE15" s="23"/>
      <c r="QNF15" s="23"/>
      <c r="QNG15" s="23"/>
      <c r="QNH15" s="23"/>
      <c r="QNI15" s="23"/>
      <c r="QNJ15" s="23"/>
      <c r="QNK15" s="23"/>
      <c r="QNL15" s="23"/>
      <c r="QNM15" s="23"/>
      <c r="QNN15" s="23"/>
      <c r="QNO15" s="23"/>
      <c r="QNP15" s="23"/>
      <c r="QNQ15" s="23"/>
      <c r="QNR15" s="23"/>
      <c r="QNS15" s="23"/>
      <c r="QNT15" s="23"/>
      <c r="QNU15" s="23"/>
      <c r="QNV15" s="23"/>
      <c r="QNW15" s="23"/>
      <c r="QNX15" s="23"/>
      <c r="QNY15" s="23"/>
      <c r="QNZ15" s="23"/>
      <c r="QOA15" s="23"/>
      <c r="QOB15" s="23"/>
      <c r="QOC15" s="23"/>
      <c r="QOD15" s="23"/>
      <c r="QOE15" s="23"/>
      <c r="QOF15" s="23"/>
      <c r="QOG15" s="23"/>
      <c r="QOH15" s="23"/>
      <c r="QOI15" s="23"/>
      <c r="QOJ15" s="23"/>
      <c r="QOK15" s="23"/>
      <c r="QOL15" s="23"/>
      <c r="QOM15" s="23"/>
      <c r="QON15" s="23"/>
      <c r="QOO15" s="23"/>
      <c r="QOP15" s="23"/>
      <c r="QOQ15" s="23"/>
      <c r="QOR15" s="23"/>
      <c r="QOS15" s="23"/>
      <c r="QOT15" s="23"/>
      <c r="QOU15" s="23"/>
      <c r="QOV15" s="23"/>
      <c r="QOW15" s="23"/>
      <c r="QOX15" s="23"/>
      <c r="QOY15" s="23"/>
      <c r="QOZ15" s="23"/>
      <c r="QPA15" s="23"/>
      <c r="QPB15" s="23"/>
      <c r="QPC15" s="23"/>
      <c r="QPD15" s="23"/>
      <c r="QPE15" s="23"/>
      <c r="QPF15" s="23"/>
      <c r="QPG15" s="23"/>
      <c r="QPH15" s="23"/>
      <c r="QPI15" s="23"/>
      <c r="QPJ15" s="23"/>
      <c r="QPK15" s="23"/>
      <c r="QPL15" s="23"/>
      <c r="QPM15" s="23"/>
      <c r="QPN15" s="23"/>
      <c r="QPO15" s="23"/>
      <c r="QPP15" s="23"/>
      <c r="QPQ15" s="23"/>
      <c r="QPR15" s="23"/>
      <c r="QPS15" s="23"/>
      <c r="QPT15" s="23"/>
      <c r="QPU15" s="23"/>
      <c r="QPV15" s="23"/>
      <c r="QPW15" s="23"/>
      <c r="QPX15" s="23"/>
      <c r="QPY15" s="23"/>
      <c r="QPZ15" s="23"/>
      <c r="QQA15" s="23"/>
      <c r="QQB15" s="23"/>
      <c r="QQC15" s="23"/>
      <c r="QQD15" s="23"/>
      <c r="QQE15" s="23"/>
      <c r="QQF15" s="23"/>
      <c r="QQG15" s="23"/>
      <c r="QQH15" s="23"/>
      <c r="QQI15" s="23"/>
      <c r="QQJ15" s="23"/>
      <c r="QQK15" s="23"/>
      <c r="QQL15" s="23"/>
      <c r="QQM15" s="23"/>
      <c r="QQN15" s="23"/>
      <c r="QQO15" s="23"/>
      <c r="QQP15" s="23"/>
      <c r="QQQ15" s="23"/>
      <c r="QQR15" s="23"/>
      <c r="QQS15" s="23"/>
      <c r="QQT15" s="23"/>
      <c r="QQU15" s="23"/>
      <c r="QQV15" s="23"/>
      <c r="QQW15" s="23"/>
      <c r="QQX15" s="23"/>
      <c r="QQY15" s="23"/>
      <c r="QQZ15" s="23"/>
      <c r="QRA15" s="23"/>
      <c r="QRB15" s="23"/>
      <c r="QRC15" s="23"/>
      <c r="QRD15" s="23"/>
      <c r="QRE15" s="23"/>
      <c r="QRF15" s="23"/>
      <c r="QRG15" s="23"/>
      <c r="QRH15" s="23"/>
      <c r="QRI15" s="23"/>
      <c r="QRJ15" s="23"/>
      <c r="QRK15" s="23"/>
      <c r="QRL15" s="23"/>
      <c r="QRM15" s="23"/>
      <c r="QRN15" s="23"/>
      <c r="QRO15" s="23"/>
      <c r="QRP15" s="23"/>
      <c r="QRQ15" s="23"/>
      <c r="QRR15" s="23"/>
      <c r="QRS15" s="23"/>
      <c r="QRT15" s="23"/>
      <c r="QRU15" s="23"/>
      <c r="QRV15" s="23"/>
      <c r="QRW15" s="23"/>
      <c r="QRX15" s="23"/>
      <c r="QRY15" s="23"/>
      <c r="QRZ15" s="23"/>
      <c r="QSA15" s="23"/>
      <c r="QSB15" s="23"/>
      <c r="QSC15" s="23"/>
      <c r="QSD15" s="23"/>
      <c r="QSE15" s="23"/>
      <c r="QSF15" s="23"/>
      <c r="QSG15" s="23"/>
      <c r="QSH15" s="23"/>
      <c r="QSI15" s="23"/>
      <c r="QSJ15" s="23"/>
      <c r="QSK15" s="23"/>
      <c r="QSL15" s="23"/>
      <c r="QSM15" s="23"/>
      <c r="QSN15" s="23"/>
      <c r="QSO15" s="23"/>
      <c r="QSP15" s="23"/>
      <c r="QSQ15" s="23"/>
      <c r="QSR15" s="23"/>
      <c r="QSS15" s="23"/>
      <c r="QST15" s="23"/>
      <c r="QSU15" s="23"/>
      <c r="QSV15" s="23"/>
      <c r="QSW15" s="23"/>
      <c r="QSX15" s="23"/>
      <c r="QSY15" s="23"/>
      <c r="QSZ15" s="23"/>
      <c r="QTA15" s="23"/>
      <c r="QTB15" s="23"/>
      <c r="QTC15" s="23"/>
      <c r="QTD15" s="23"/>
      <c r="QTE15" s="23"/>
      <c r="QTF15" s="23"/>
      <c r="QTG15" s="23"/>
      <c r="QTH15" s="23"/>
      <c r="QTI15" s="23"/>
      <c r="QTJ15" s="23"/>
      <c r="QTK15" s="23"/>
      <c r="QTL15" s="23"/>
      <c r="QTM15" s="23"/>
      <c r="QTN15" s="23"/>
      <c r="QTO15" s="23"/>
      <c r="QTP15" s="23"/>
      <c r="QTQ15" s="23"/>
      <c r="QTR15" s="23"/>
      <c r="QTS15" s="23"/>
      <c r="QTT15" s="23"/>
      <c r="QTU15" s="23"/>
      <c r="QTV15" s="23"/>
      <c r="QTW15" s="23"/>
      <c r="QTX15" s="23"/>
      <c r="QTY15" s="23"/>
      <c r="QTZ15" s="23"/>
      <c r="QUA15" s="23"/>
      <c r="QUB15" s="23"/>
      <c r="QUC15" s="23"/>
      <c r="QUD15" s="23"/>
      <c r="QUE15" s="23"/>
      <c r="QUF15" s="23"/>
      <c r="QUG15" s="23"/>
      <c r="QUH15" s="23"/>
      <c r="QUI15" s="23"/>
      <c r="QUJ15" s="23"/>
      <c r="QUK15" s="23"/>
      <c r="QUL15" s="23"/>
      <c r="QUM15" s="23"/>
      <c r="QUN15" s="23"/>
      <c r="QUO15" s="23"/>
      <c r="QUP15" s="23"/>
      <c r="QUQ15" s="23"/>
      <c r="QUR15" s="23"/>
      <c r="QUS15" s="23"/>
      <c r="QUT15" s="23"/>
      <c r="QUU15" s="23"/>
      <c r="QUV15" s="23"/>
      <c r="QUW15" s="23"/>
      <c r="QUX15" s="23"/>
      <c r="QUY15" s="23"/>
      <c r="QUZ15" s="23"/>
      <c r="QVA15" s="23"/>
      <c r="QVB15" s="23"/>
      <c r="QVC15" s="23"/>
      <c r="QVD15" s="23"/>
      <c r="QVE15" s="23"/>
      <c r="QVF15" s="23"/>
      <c r="QVG15" s="23"/>
      <c r="QVH15" s="23"/>
      <c r="QVI15" s="23"/>
      <c r="QVJ15" s="23"/>
      <c r="QVK15" s="23"/>
      <c r="QVL15" s="23"/>
      <c r="QVM15" s="23"/>
      <c r="QVN15" s="23"/>
      <c r="QVO15" s="23"/>
      <c r="QVP15" s="23"/>
      <c r="QVQ15" s="23"/>
      <c r="QVR15" s="23"/>
      <c r="QVS15" s="23"/>
      <c r="QVT15" s="23"/>
      <c r="QVU15" s="23"/>
      <c r="QVV15" s="23"/>
      <c r="QVW15" s="23"/>
      <c r="QVX15" s="23"/>
      <c r="QVY15" s="23"/>
      <c r="QVZ15" s="23"/>
      <c r="QWA15" s="23"/>
      <c r="QWB15" s="23"/>
      <c r="QWC15" s="23"/>
      <c r="QWD15" s="23"/>
      <c r="QWE15" s="23"/>
      <c r="QWF15" s="23"/>
      <c r="QWG15" s="23"/>
      <c r="QWH15" s="23"/>
      <c r="QWI15" s="23"/>
      <c r="QWJ15" s="23"/>
      <c r="QWK15" s="23"/>
      <c r="QWL15" s="23"/>
      <c r="QWM15" s="23"/>
      <c r="QWN15" s="23"/>
      <c r="QWO15" s="23"/>
      <c r="QWP15" s="23"/>
      <c r="QWQ15" s="23"/>
      <c r="QWR15" s="23"/>
      <c r="QWS15" s="23"/>
      <c r="QWT15" s="23"/>
      <c r="QWU15" s="23"/>
      <c r="QWV15" s="23"/>
      <c r="QWW15" s="23"/>
      <c r="QWX15" s="23"/>
      <c r="QWY15" s="23"/>
      <c r="QWZ15" s="23"/>
      <c r="QXA15" s="23"/>
      <c r="QXB15" s="23"/>
      <c r="QXC15" s="23"/>
      <c r="QXD15" s="23"/>
      <c r="QXE15" s="23"/>
      <c r="QXF15" s="23"/>
      <c r="QXG15" s="23"/>
      <c r="QXH15" s="23"/>
      <c r="QXI15" s="23"/>
      <c r="QXJ15" s="23"/>
      <c r="QXK15" s="23"/>
      <c r="QXL15" s="23"/>
      <c r="QXM15" s="23"/>
      <c r="QXN15" s="23"/>
      <c r="QXO15" s="23"/>
      <c r="QXP15" s="23"/>
      <c r="QXQ15" s="23"/>
      <c r="QXR15" s="23"/>
      <c r="QXS15" s="23"/>
      <c r="QXT15" s="23"/>
      <c r="QXU15" s="23"/>
      <c r="QXV15" s="23"/>
      <c r="QXW15" s="23"/>
      <c r="QXX15" s="23"/>
      <c r="QXY15" s="23"/>
      <c r="QXZ15" s="23"/>
      <c r="QYA15" s="23"/>
      <c r="QYB15" s="23"/>
      <c r="QYC15" s="23"/>
      <c r="QYD15" s="23"/>
      <c r="QYE15" s="23"/>
      <c r="QYF15" s="23"/>
      <c r="QYG15" s="23"/>
      <c r="QYH15" s="23"/>
      <c r="QYI15" s="23"/>
      <c r="QYJ15" s="23"/>
      <c r="QYK15" s="23"/>
      <c r="QYL15" s="23"/>
      <c r="QYM15" s="23"/>
      <c r="QYN15" s="23"/>
      <c r="QYO15" s="23"/>
      <c r="QYP15" s="23"/>
      <c r="QYQ15" s="23"/>
      <c r="QYR15" s="23"/>
      <c r="QYS15" s="23"/>
      <c r="QYT15" s="23"/>
      <c r="QYU15" s="23"/>
      <c r="QYV15" s="23"/>
      <c r="QYW15" s="23"/>
      <c r="QYX15" s="23"/>
      <c r="QYY15" s="23"/>
      <c r="QYZ15" s="23"/>
      <c r="QZA15" s="23"/>
      <c r="QZB15" s="23"/>
      <c r="QZC15" s="23"/>
      <c r="QZD15" s="23"/>
      <c r="QZE15" s="23"/>
      <c r="QZF15" s="23"/>
      <c r="QZG15" s="23"/>
      <c r="QZH15" s="23"/>
      <c r="QZI15" s="23"/>
      <c r="QZJ15" s="23"/>
      <c r="QZK15" s="23"/>
      <c r="QZL15" s="23"/>
      <c r="QZM15" s="23"/>
      <c r="QZN15" s="23"/>
      <c r="QZO15" s="23"/>
      <c r="QZP15" s="23"/>
      <c r="QZQ15" s="23"/>
      <c r="QZR15" s="23"/>
      <c r="QZS15" s="23"/>
      <c r="QZT15" s="23"/>
      <c r="QZU15" s="23"/>
      <c r="QZV15" s="23"/>
      <c r="QZW15" s="23"/>
      <c r="QZX15" s="23"/>
      <c r="QZY15" s="23"/>
      <c r="QZZ15" s="23"/>
      <c r="RAA15" s="23"/>
      <c r="RAB15" s="23"/>
      <c r="RAC15" s="23"/>
      <c r="RAD15" s="23"/>
      <c r="RAE15" s="23"/>
      <c r="RAF15" s="23"/>
      <c r="RAG15" s="23"/>
      <c r="RAH15" s="23"/>
      <c r="RAI15" s="23"/>
      <c r="RAJ15" s="23"/>
      <c r="RAK15" s="23"/>
      <c r="RAL15" s="23"/>
      <c r="RAM15" s="23"/>
      <c r="RAN15" s="23"/>
      <c r="RAO15" s="23"/>
      <c r="RAP15" s="23"/>
      <c r="RAQ15" s="23"/>
      <c r="RAR15" s="23"/>
      <c r="RAS15" s="23"/>
      <c r="RAT15" s="23"/>
      <c r="RAU15" s="23"/>
      <c r="RAV15" s="23"/>
      <c r="RAW15" s="23"/>
      <c r="RAX15" s="23"/>
      <c r="RAY15" s="23"/>
      <c r="RAZ15" s="23"/>
      <c r="RBA15" s="23"/>
      <c r="RBB15" s="23"/>
      <c r="RBC15" s="23"/>
      <c r="RBD15" s="23"/>
      <c r="RBE15" s="23"/>
      <c r="RBF15" s="23"/>
      <c r="RBG15" s="23"/>
      <c r="RBH15" s="23"/>
      <c r="RBI15" s="23"/>
      <c r="RBJ15" s="23"/>
      <c r="RBK15" s="23"/>
      <c r="RBL15" s="23"/>
      <c r="RBM15" s="23"/>
      <c r="RBN15" s="23"/>
      <c r="RBO15" s="23"/>
      <c r="RBP15" s="23"/>
      <c r="RBQ15" s="23"/>
      <c r="RBR15" s="23"/>
      <c r="RBS15" s="23"/>
      <c r="RBT15" s="23"/>
      <c r="RBU15" s="23"/>
      <c r="RBV15" s="23"/>
      <c r="RBW15" s="23"/>
      <c r="RBX15" s="23"/>
      <c r="RBY15" s="23"/>
      <c r="RBZ15" s="23"/>
      <c r="RCA15" s="23"/>
      <c r="RCB15" s="23"/>
      <c r="RCC15" s="23"/>
      <c r="RCD15" s="23"/>
      <c r="RCE15" s="23"/>
      <c r="RCF15" s="23"/>
      <c r="RCG15" s="23"/>
      <c r="RCH15" s="23"/>
      <c r="RCI15" s="23"/>
      <c r="RCJ15" s="23"/>
      <c r="RCK15" s="23"/>
      <c r="RCL15" s="23"/>
      <c r="RCM15" s="23"/>
      <c r="RCN15" s="23"/>
      <c r="RCO15" s="23"/>
      <c r="RCP15" s="23"/>
      <c r="RCQ15" s="23"/>
      <c r="RCR15" s="23"/>
      <c r="RCS15" s="23"/>
      <c r="RCT15" s="23"/>
      <c r="RCU15" s="23"/>
      <c r="RCV15" s="23"/>
      <c r="RCW15" s="23"/>
      <c r="RCX15" s="23"/>
      <c r="RCY15" s="23"/>
      <c r="RCZ15" s="23"/>
      <c r="RDA15" s="23"/>
      <c r="RDB15" s="23"/>
      <c r="RDC15" s="23"/>
      <c r="RDD15" s="23"/>
      <c r="RDE15" s="23"/>
      <c r="RDF15" s="23"/>
      <c r="RDG15" s="23"/>
      <c r="RDH15" s="23"/>
      <c r="RDI15" s="23"/>
      <c r="RDJ15" s="23"/>
      <c r="RDK15" s="23"/>
      <c r="RDL15" s="23"/>
      <c r="RDM15" s="23"/>
      <c r="RDN15" s="23"/>
      <c r="RDO15" s="23"/>
      <c r="RDP15" s="23"/>
      <c r="RDQ15" s="23"/>
      <c r="RDR15" s="23"/>
      <c r="RDS15" s="23"/>
      <c r="RDT15" s="23"/>
      <c r="RDU15" s="23"/>
      <c r="RDV15" s="23"/>
      <c r="RDW15" s="23"/>
      <c r="RDX15" s="23"/>
      <c r="RDY15" s="23"/>
      <c r="RDZ15" s="23"/>
      <c r="REA15" s="23"/>
      <c r="REB15" s="23"/>
      <c r="REC15" s="23"/>
      <c r="RED15" s="23"/>
      <c r="REE15" s="23"/>
      <c r="REF15" s="23"/>
      <c r="REG15" s="23"/>
      <c r="REH15" s="23"/>
      <c r="REI15" s="23"/>
      <c r="REJ15" s="23"/>
      <c r="REK15" s="23"/>
      <c r="REL15" s="23"/>
      <c r="REM15" s="23"/>
      <c r="REN15" s="23"/>
      <c r="REO15" s="23"/>
      <c r="REP15" s="23"/>
      <c r="REQ15" s="23"/>
      <c r="RER15" s="23"/>
      <c r="RES15" s="23"/>
      <c r="RET15" s="23"/>
      <c r="REU15" s="23"/>
      <c r="REV15" s="23"/>
      <c r="REW15" s="23"/>
      <c r="REX15" s="23"/>
      <c r="REY15" s="23"/>
      <c r="REZ15" s="23"/>
      <c r="RFA15" s="23"/>
      <c r="RFB15" s="23"/>
      <c r="RFC15" s="23"/>
      <c r="RFD15" s="23"/>
      <c r="RFE15" s="23"/>
      <c r="RFF15" s="23"/>
      <c r="RFG15" s="23"/>
      <c r="RFH15" s="23"/>
      <c r="RFI15" s="23"/>
      <c r="RFJ15" s="23"/>
      <c r="RFK15" s="23"/>
      <c r="RFL15" s="23"/>
      <c r="RFM15" s="23"/>
      <c r="RFN15" s="23"/>
      <c r="RFO15" s="23"/>
      <c r="RFP15" s="23"/>
      <c r="RFQ15" s="23"/>
      <c r="RFR15" s="23"/>
      <c r="RFS15" s="23"/>
      <c r="RFT15" s="23"/>
      <c r="RFU15" s="23"/>
      <c r="RFV15" s="23"/>
      <c r="RFW15" s="23"/>
      <c r="RFX15" s="23"/>
      <c r="RFY15" s="23"/>
      <c r="RFZ15" s="23"/>
      <c r="RGA15" s="23"/>
      <c r="RGB15" s="23"/>
      <c r="RGC15" s="23"/>
      <c r="RGD15" s="23"/>
      <c r="RGE15" s="23"/>
      <c r="RGF15" s="23"/>
      <c r="RGG15" s="23"/>
      <c r="RGH15" s="23"/>
      <c r="RGI15" s="23"/>
      <c r="RGJ15" s="23"/>
      <c r="RGK15" s="23"/>
      <c r="RGL15" s="23"/>
      <c r="RGM15" s="23"/>
      <c r="RGN15" s="23"/>
      <c r="RGO15" s="23"/>
      <c r="RGP15" s="23"/>
      <c r="RGQ15" s="23"/>
      <c r="RGR15" s="23"/>
      <c r="RGS15" s="23"/>
      <c r="RGT15" s="23"/>
      <c r="RGU15" s="23"/>
      <c r="RGV15" s="23"/>
      <c r="RGW15" s="23"/>
      <c r="RGX15" s="23"/>
      <c r="RGY15" s="23"/>
      <c r="RGZ15" s="23"/>
      <c r="RHA15" s="23"/>
      <c r="RHB15" s="23"/>
      <c r="RHC15" s="23"/>
      <c r="RHD15" s="23"/>
      <c r="RHE15" s="23"/>
      <c r="RHF15" s="23"/>
      <c r="RHG15" s="23"/>
      <c r="RHH15" s="23"/>
      <c r="RHI15" s="23"/>
      <c r="RHJ15" s="23"/>
      <c r="RHK15" s="23"/>
      <c r="RHL15" s="23"/>
      <c r="RHM15" s="23"/>
      <c r="RHN15" s="23"/>
      <c r="RHO15" s="23"/>
      <c r="RHP15" s="23"/>
      <c r="RHQ15" s="23"/>
      <c r="RHR15" s="23"/>
      <c r="RHS15" s="23"/>
      <c r="RHT15" s="23"/>
      <c r="RHU15" s="23"/>
      <c r="RHV15" s="23"/>
      <c r="RHW15" s="23"/>
      <c r="RHX15" s="23"/>
      <c r="RHY15" s="23"/>
      <c r="RHZ15" s="23"/>
      <c r="RIA15" s="23"/>
      <c r="RIB15" s="23"/>
      <c r="RIC15" s="23"/>
      <c r="RID15" s="23"/>
      <c r="RIE15" s="23"/>
      <c r="RIF15" s="23"/>
      <c r="RIG15" s="23"/>
      <c r="RIH15" s="23"/>
      <c r="RII15" s="23"/>
      <c r="RIJ15" s="23"/>
      <c r="RIK15" s="23"/>
      <c r="RIL15" s="23"/>
      <c r="RIM15" s="23"/>
      <c r="RIN15" s="23"/>
      <c r="RIO15" s="23"/>
      <c r="RIP15" s="23"/>
      <c r="RIQ15" s="23"/>
      <c r="RIR15" s="23"/>
      <c r="RIS15" s="23"/>
      <c r="RIT15" s="23"/>
      <c r="RIU15" s="23"/>
      <c r="RIV15" s="23"/>
      <c r="RIW15" s="23"/>
      <c r="RIX15" s="23"/>
      <c r="RIY15" s="23"/>
      <c r="RIZ15" s="23"/>
      <c r="RJA15" s="23"/>
      <c r="RJB15" s="23"/>
      <c r="RJC15" s="23"/>
      <c r="RJD15" s="23"/>
      <c r="RJE15" s="23"/>
      <c r="RJF15" s="23"/>
      <c r="RJG15" s="23"/>
      <c r="RJH15" s="23"/>
      <c r="RJI15" s="23"/>
      <c r="RJJ15" s="23"/>
      <c r="RJK15" s="23"/>
      <c r="RJL15" s="23"/>
      <c r="RJM15" s="23"/>
      <c r="RJN15" s="23"/>
      <c r="RJO15" s="23"/>
      <c r="RJP15" s="23"/>
      <c r="RJQ15" s="23"/>
      <c r="RJR15" s="23"/>
      <c r="RJS15" s="23"/>
      <c r="RJT15" s="23"/>
      <c r="RJU15" s="23"/>
      <c r="RJV15" s="23"/>
      <c r="RJW15" s="23"/>
      <c r="RJX15" s="23"/>
      <c r="RJY15" s="23"/>
      <c r="RJZ15" s="23"/>
      <c r="RKA15" s="23"/>
      <c r="RKB15" s="23"/>
      <c r="RKC15" s="23"/>
      <c r="RKD15" s="23"/>
      <c r="RKE15" s="23"/>
      <c r="RKF15" s="23"/>
      <c r="RKG15" s="23"/>
      <c r="RKH15" s="23"/>
      <c r="RKI15" s="23"/>
      <c r="RKJ15" s="23"/>
      <c r="RKK15" s="23"/>
      <c r="RKL15" s="23"/>
      <c r="RKM15" s="23"/>
      <c r="RKN15" s="23"/>
      <c r="RKO15" s="23"/>
      <c r="RKP15" s="23"/>
      <c r="RKQ15" s="23"/>
      <c r="RKR15" s="23"/>
      <c r="RKS15" s="23"/>
      <c r="RKT15" s="23"/>
      <c r="RKU15" s="23"/>
      <c r="RKV15" s="23"/>
      <c r="RKW15" s="23"/>
      <c r="RKX15" s="23"/>
      <c r="RKY15" s="23"/>
      <c r="RKZ15" s="23"/>
      <c r="RLA15" s="23"/>
      <c r="RLB15" s="23"/>
      <c r="RLC15" s="23"/>
      <c r="RLD15" s="23"/>
      <c r="RLE15" s="23"/>
      <c r="RLF15" s="23"/>
      <c r="RLG15" s="23"/>
      <c r="RLH15" s="23"/>
      <c r="RLI15" s="23"/>
      <c r="RLJ15" s="23"/>
      <c r="RLK15" s="23"/>
      <c r="RLL15" s="23"/>
      <c r="RLM15" s="23"/>
      <c r="RLN15" s="23"/>
      <c r="RLO15" s="23"/>
      <c r="RLP15" s="23"/>
      <c r="RLQ15" s="23"/>
      <c r="RLR15" s="23"/>
      <c r="RLS15" s="23"/>
      <c r="RLT15" s="23"/>
      <c r="RLU15" s="23"/>
      <c r="RLV15" s="23"/>
      <c r="RLW15" s="23"/>
      <c r="RLX15" s="23"/>
      <c r="RLY15" s="23"/>
      <c r="RLZ15" s="23"/>
      <c r="RMA15" s="23"/>
      <c r="RMB15" s="23"/>
      <c r="RMC15" s="23"/>
      <c r="RMD15" s="23"/>
      <c r="RME15" s="23"/>
      <c r="RMF15" s="23"/>
      <c r="RMG15" s="23"/>
      <c r="RMH15" s="23"/>
      <c r="RMI15" s="23"/>
      <c r="RMJ15" s="23"/>
      <c r="RMK15" s="23"/>
      <c r="RML15" s="23"/>
      <c r="RMM15" s="23"/>
      <c r="RMN15" s="23"/>
      <c r="RMO15" s="23"/>
      <c r="RMP15" s="23"/>
      <c r="RMQ15" s="23"/>
      <c r="RMR15" s="23"/>
      <c r="RMS15" s="23"/>
      <c r="RMT15" s="23"/>
      <c r="RMU15" s="23"/>
      <c r="RMV15" s="23"/>
      <c r="RMW15" s="23"/>
      <c r="RMX15" s="23"/>
      <c r="RMY15" s="23"/>
      <c r="RMZ15" s="23"/>
      <c r="RNA15" s="23"/>
      <c r="RNB15" s="23"/>
      <c r="RNC15" s="23"/>
      <c r="RND15" s="23"/>
      <c r="RNE15" s="23"/>
      <c r="RNF15" s="23"/>
      <c r="RNG15" s="23"/>
      <c r="RNH15" s="23"/>
      <c r="RNI15" s="23"/>
      <c r="RNJ15" s="23"/>
      <c r="RNK15" s="23"/>
      <c r="RNL15" s="23"/>
      <c r="RNM15" s="23"/>
      <c r="RNN15" s="23"/>
      <c r="RNO15" s="23"/>
      <c r="RNP15" s="23"/>
      <c r="RNQ15" s="23"/>
      <c r="RNR15" s="23"/>
      <c r="RNS15" s="23"/>
      <c r="RNT15" s="23"/>
      <c r="RNU15" s="23"/>
      <c r="RNV15" s="23"/>
      <c r="RNW15" s="23"/>
      <c r="RNX15" s="23"/>
      <c r="RNY15" s="23"/>
      <c r="RNZ15" s="23"/>
      <c r="ROA15" s="23"/>
      <c r="ROB15" s="23"/>
      <c r="ROC15" s="23"/>
      <c r="ROD15" s="23"/>
      <c r="ROE15" s="23"/>
      <c r="ROF15" s="23"/>
      <c r="ROG15" s="23"/>
      <c r="ROH15" s="23"/>
      <c r="ROI15" s="23"/>
      <c r="ROJ15" s="23"/>
      <c r="ROK15" s="23"/>
      <c r="ROL15" s="23"/>
      <c r="ROM15" s="23"/>
      <c r="RON15" s="23"/>
      <c r="ROO15" s="23"/>
      <c r="ROP15" s="23"/>
      <c r="ROQ15" s="23"/>
      <c r="ROR15" s="23"/>
      <c r="ROS15" s="23"/>
      <c r="ROT15" s="23"/>
      <c r="ROU15" s="23"/>
      <c r="ROV15" s="23"/>
      <c r="ROW15" s="23"/>
      <c r="ROX15" s="23"/>
      <c r="ROY15" s="23"/>
      <c r="ROZ15" s="23"/>
      <c r="RPA15" s="23"/>
      <c r="RPB15" s="23"/>
      <c r="RPC15" s="23"/>
      <c r="RPD15" s="23"/>
      <c r="RPE15" s="23"/>
      <c r="RPF15" s="23"/>
      <c r="RPG15" s="23"/>
      <c r="RPH15" s="23"/>
      <c r="RPI15" s="23"/>
      <c r="RPJ15" s="23"/>
      <c r="RPK15" s="23"/>
      <c r="RPL15" s="23"/>
      <c r="RPM15" s="23"/>
      <c r="RPN15" s="23"/>
      <c r="RPO15" s="23"/>
      <c r="RPP15" s="23"/>
      <c r="RPQ15" s="23"/>
      <c r="RPR15" s="23"/>
      <c r="RPS15" s="23"/>
      <c r="RPT15" s="23"/>
      <c r="RPU15" s="23"/>
      <c r="RPV15" s="23"/>
      <c r="RPW15" s="23"/>
      <c r="RPX15" s="23"/>
      <c r="RPY15" s="23"/>
      <c r="RPZ15" s="23"/>
      <c r="RQA15" s="23"/>
      <c r="RQB15" s="23"/>
      <c r="RQC15" s="23"/>
      <c r="RQD15" s="23"/>
      <c r="RQE15" s="23"/>
      <c r="RQF15" s="23"/>
      <c r="RQG15" s="23"/>
      <c r="RQH15" s="23"/>
      <c r="RQI15" s="23"/>
      <c r="RQJ15" s="23"/>
      <c r="RQK15" s="23"/>
      <c r="RQL15" s="23"/>
      <c r="RQM15" s="23"/>
      <c r="RQN15" s="23"/>
      <c r="RQO15" s="23"/>
      <c r="RQP15" s="23"/>
      <c r="RQQ15" s="23"/>
      <c r="RQR15" s="23"/>
      <c r="RQS15" s="23"/>
      <c r="RQT15" s="23"/>
      <c r="RQU15" s="23"/>
      <c r="RQV15" s="23"/>
      <c r="RQW15" s="23"/>
      <c r="RQX15" s="23"/>
      <c r="RQY15" s="23"/>
      <c r="RQZ15" s="23"/>
      <c r="RRA15" s="23"/>
      <c r="RRB15" s="23"/>
      <c r="RRC15" s="23"/>
      <c r="RRD15" s="23"/>
      <c r="RRE15" s="23"/>
      <c r="RRF15" s="23"/>
      <c r="RRG15" s="23"/>
      <c r="RRH15" s="23"/>
      <c r="RRI15" s="23"/>
      <c r="RRJ15" s="23"/>
      <c r="RRK15" s="23"/>
      <c r="RRL15" s="23"/>
      <c r="RRM15" s="23"/>
      <c r="RRN15" s="23"/>
      <c r="RRO15" s="23"/>
      <c r="RRP15" s="23"/>
      <c r="RRQ15" s="23"/>
      <c r="RRR15" s="23"/>
      <c r="RRS15" s="23"/>
      <c r="RRT15" s="23"/>
      <c r="RRU15" s="23"/>
      <c r="RRV15" s="23"/>
      <c r="RRW15" s="23"/>
      <c r="RRX15" s="23"/>
      <c r="RRY15" s="23"/>
      <c r="RRZ15" s="23"/>
      <c r="RSA15" s="23"/>
      <c r="RSB15" s="23"/>
      <c r="RSC15" s="23"/>
      <c r="RSD15" s="23"/>
      <c r="RSE15" s="23"/>
      <c r="RSF15" s="23"/>
      <c r="RSG15" s="23"/>
      <c r="RSH15" s="23"/>
      <c r="RSI15" s="23"/>
      <c r="RSJ15" s="23"/>
      <c r="RSK15" s="23"/>
      <c r="RSL15" s="23"/>
      <c r="RSM15" s="23"/>
      <c r="RSN15" s="23"/>
      <c r="RSO15" s="23"/>
      <c r="RSP15" s="23"/>
      <c r="RSQ15" s="23"/>
      <c r="RSR15" s="23"/>
      <c r="RSS15" s="23"/>
      <c r="RST15" s="23"/>
      <c r="RSU15" s="23"/>
      <c r="RSV15" s="23"/>
      <c r="RSW15" s="23"/>
      <c r="RSX15" s="23"/>
      <c r="RSY15" s="23"/>
      <c r="RSZ15" s="23"/>
      <c r="RTA15" s="23"/>
      <c r="RTB15" s="23"/>
      <c r="RTC15" s="23"/>
      <c r="RTD15" s="23"/>
      <c r="RTE15" s="23"/>
      <c r="RTF15" s="23"/>
      <c r="RTG15" s="23"/>
      <c r="RTH15" s="23"/>
      <c r="RTI15" s="23"/>
      <c r="RTJ15" s="23"/>
      <c r="RTK15" s="23"/>
      <c r="RTL15" s="23"/>
      <c r="RTM15" s="23"/>
      <c r="RTN15" s="23"/>
      <c r="RTO15" s="23"/>
      <c r="RTP15" s="23"/>
      <c r="RTQ15" s="23"/>
      <c r="RTR15" s="23"/>
      <c r="RTS15" s="23"/>
      <c r="RTT15" s="23"/>
      <c r="RTU15" s="23"/>
      <c r="RTV15" s="23"/>
      <c r="RTW15" s="23"/>
      <c r="RTX15" s="23"/>
      <c r="RTY15" s="23"/>
      <c r="RTZ15" s="23"/>
      <c r="RUA15" s="23"/>
      <c r="RUB15" s="23"/>
      <c r="RUC15" s="23"/>
      <c r="RUD15" s="23"/>
      <c r="RUE15" s="23"/>
      <c r="RUF15" s="23"/>
      <c r="RUG15" s="23"/>
      <c r="RUH15" s="23"/>
      <c r="RUI15" s="23"/>
      <c r="RUJ15" s="23"/>
      <c r="RUK15" s="23"/>
      <c r="RUL15" s="23"/>
      <c r="RUM15" s="23"/>
      <c r="RUN15" s="23"/>
      <c r="RUO15" s="23"/>
      <c r="RUP15" s="23"/>
      <c r="RUQ15" s="23"/>
      <c r="RUR15" s="23"/>
      <c r="RUS15" s="23"/>
      <c r="RUT15" s="23"/>
      <c r="RUU15" s="23"/>
      <c r="RUV15" s="23"/>
      <c r="RUW15" s="23"/>
      <c r="RUX15" s="23"/>
      <c r="RUY15" s="23"/>
      <c r="RUZ15" s="23"/>
      <c r="RVA15" s="23"/>
      <c r="RVB15" s="23"/>
      <c r="RVC15" s="23"/>
      <c r="RVD15" s="23"/>
      <c r="RVE15" s="23"/>
      <c r="RVF15" s="23"/>
      <c r="RVG15" s="23"/>
      <c r="RVH15" s="23"/>
      <c r="RVI15" s="23"/>
      <c r="RVJ15" s="23"/>
      <c r="RVK15" s="23"/>
      <c r="RVL15" s="23"/>
      <c r="RVM15" s="23"/>
      <c r="RVN15" s="23"/>
      <c r="RVO15" s="23"/>
      <c r="RVP15" s="23"/>
      <c r="RVQ15" s="23"/>
      <c r="RVR15" s="23"/>
      <c r="RVS15" s="23"/>
      <c r="RVT15" s="23"/>
      <c r="RVU15" s="23"/>
      <c r="RVV15" s="23"/>
      <c r="RVW15" s="23"/>
      <c r="RVX15" s="23"/>
      <c r="RVY15" s="23"/>
      <c r="RVZ15" s="23"/>
      <c r="RWA15" s="23"/>
      <c r="RWB15" s="23"/>
      <c r="RWC15" s="23"/>
      <c r="RWD15" s="23"/>
      <c r="RWE15" s="23"/>
      <c r="RWF15" s="23"/>
      <c r="RWG15" s="23"/>
      <c r="RWH15" s="23"/>
      <c r="RWI15" s="23"/>
      <c r="RWJ15" s="23"/>
      <c r="RWK15" s="23"/>
      <c r="RWL15" s="23"/>
      <c r="RWM15" s="23"/>
      <c r="RWN15" s="23"/>
      <c r="RWO15" s="23"/>
      <c r="RWP15" s="23"/>
      <c r="RWQ15" s="23"/>
      <c r="RWR15" s="23"/>
      <c r="RWS15" s="23"/>
      <c r="RWT15" s="23"/>
      <c r="RWU15" s="23"/>
      <c r="RWV15" s="23"/>
      <c r="RWW15" s="23"/>
      <c r="RWX15" s="23"/>
      <c r="RWY15" s="23"/>
      <c r="RWZ15" s="23"/>
      <c r="RXA15" s="23"/>
      <c r="RXB15" s="23"/>
      <c r="RXC15" s="23"/>
      <c r="RXD15" s="23"/>
      <c r="RXE15" s="23"/>
      <c r="RXF15" s="23"/>
      <c r="RXG15" s="23"/>
      <c r="RXH15" s="23"/>
      <c r="RXI15" s="23"/>
      <c r="RXJ15" s="23"/>
      <c r="RXK15" s="23"/>
      <c r="RXL15" s="23"/>
      <c r="RXM15" s="23"/>
      <c r="RXN15" s="23"/>
      <c r="RXO15" s="23"/>
      <c r="RXP15" s="23"/>
      <c r="RXQ15" s="23"/>
      <c r="RXR15" s="23"/>
      <c r="RXS15" s="23"/>
      <c r="RXT15" s="23"/>
      <c r="RXU15" s="23"/>
      <c r="RXV15" s="23"/>
      <c r="RXW15" s="23"/>
      <c r="RXX15" s="23"/>
      <c r="RXY15" s="23"/>
      <c r="RXZ15" s="23"/>
      <c r="RYA15" s="23"/>
      <c r="RYB15" s="23"/>
      <c r="RYC15" s="23"/>
      <c r="RYD15" s="23"/>
      <c r="RYE15" s="23"/>
      <c r="RYF15" s="23"/>
      <c r="RYG15" s="23"/>
      <c r="RYH15" s="23"/>
      <c r="RYI15" s="23"/>
      <c r="RYJ15" s="23"/>
      <c r="RYK15" s="23"/>
      <c r="RYL15" s="23"/>
      <c r="RYM15" s="23"/>
      <c r="RYN15" s="23"/>
      <c r="RYO15" s="23"/>
      <c r="RYP15" s="23"/>
      <c r="RYQ15" s="23"/>
      <c r="RYR15" s="23"/>
      <c r="RYS15" s="23"/>
      <c r="RYT15" s="23"/>
      <c r="RYU15" s="23"/>
      <c r="RYV15" s="23"/>
      <c r="RYW15" s="23"/>
      <c r="RYX15" s="23"/>
      <c r="RYY15" s="23"/>
      <c r="RYZ15" s="23"/>
      <c r="RZA15" s="23"/>
      <c r="RZB15" s="23"/>
      <c r="RZC15" s="23"/>
      <c r="RZD15" s="23"/>
      <c r="RZE15" s="23"/>
      <c r="RZF15" s="23"/>
      <c r="RZG15" s="23"/>
      <c r="RZH15" s="23"/>
      <c r="RZI15" s="23"/>
      <c r="RZJ15" s="23"/>
      <c r="RZK15" s="23"/>
      <c r="RZL15" s="23"/>
      <c r="RZM15" s="23"/>
      <c r="RZN15" s="23"/>
      <c r="RZO15" s="23"/>
      <c r="RZP15" s="23"/>
      <c r="RZQ15" s="23"/>
      <c r="RZR15" s="23"/>
      <c r="RZS15" s="23"/>
      <c r="RZT15" s="23"/>
      <c r="RZU15" s="23"/>
      <c r="RZV15" s="23"/>
      <c r="RZW15" s="23"/>
      <c r="RZX15" s="23"/>
      <c r="RZY15" s="23"/>
      <c r="RZZ15" s="23"/>
      <c r="SAA15" s="23"/>
      <c r="SAB15" s="23"/>
      <c r="SAC15" s="23"/>
      <c r="SAD15" s="23"/>
      <c r="SAE15" s="23"/>
      <c r="SAF15" s="23"/>
      <c r="SAG15" s="23"/>
      <c r="SAH15" s="23"/>
      <c r="SAI15" s="23"/>
      <c r="SAJ15" s="23"/>
      <c r="SAK15" s="23"/>
      <c r="SAL15" s="23"/>
      <c r="SAM15" s="23"/>
      <c r="SAN15" s="23"/>
      <c r="SAO15" s="23"/>
      <c r="SAP15" s="23"/>
      <c r="SAQ15" s="23"/>
      <c r="SAR15" s="23"/>
      <c r="SAS15" s="23"/>
      <c r="SAT15" s="23"/>
      <c r="SAU15" s="23"/>
      <c r="SAV15" s="23"/>
      <c r="SAW15" s="23"/>
      <c r="SAX15" s="23"/>
      <c r="SAY15" s="23"/>
      <c r="SAZ15" s="23"/>
      <c r="SBA15" s="23"/>
      <c r="SBB15" s="23"/>
      <c r="SBC15" s="23"/>
      <c r="SBD15" s="23"/>
      <c r="SBE15" s="23"/>
      <c r="SBF15" s="23"/>
      <c r="SBG15" s="23"/>
      <c r="SBH15" s="23"/>
      <c r="SBI15" s="23"/>
      <c r="SBJ15" s="23"/>
      <c r="SBK15" s="23"/>
      <c r="SBL15" s="23"/>
      <c r="SBM15" s="23"/>
      <c r="SBN15" s="23"/>
      <c r="SBO15" s="23"/>
      <c r="SBP15" s="23"/>
      <c r="SBQ15" s="23"/>
      <c r="SBR15" s="23"/>
      <c r="SBS15" s="23"/>
      <c r="SBT15" s="23"/>
      <c r="SBU15" s="23"/>
      <c r="SBV15" s="23"/>
      <c r="SBW15" s="23"/>
      <c r="SBX15" s="23"/>
      <c r="SBY15" s="23"/>
      <c r="SBZ15" s="23"/>
      <c r="SCA15" s="23"/>
      <c r="SCB15" s="23"/>
      <c r="SCC15" s="23"/>
      <c r="SCD15" s="23"/>
      <c r="SCE15" s="23"/>
      <c r="SCF15" s="23"/>
      <c r="SCG15" s="23"/>
      <c r="SCH15" s="23"/>
      <c r="SCI15" s="23"/>
      <c r="SCJ15" s="23"/>
      <c r="SCK15" s="23"/>
      <c r="SCL15" s="23"/>
      <c r="SCM15" s="23"/>
      <c r="SCN15" s="23"/>
      <c r="SCO15" s="23"/>
      <c r="SCP15" s="23"/>
      <c r="SCQ15" s="23"/>
      <c r="SCR15" s="23"/>
      <c r="SCS15" s="23"/>
      <c r="SCT15" s="23"/>
      <c r="SCU15" s="23"/>
      <c r="SCV15" s="23"/>
      <c r="SCW15" s="23"/>
      <c r="SCX15" s="23"/>
      <c r="SCY15" s="23"/>
      <c r="SCZ15" s="23"/>
      <c r="SDA15" s="23"/>
      <c r="SDB15" s="23"/>
      <c r="SDC15" s="23"/>
      <c r="SDD15" s="23"/>
      <c r="SDE15" s="23"/>
      <c r="SDF15" s="23"/>
      <c r="SDG15" s="23"/>
      <c r="SDH15" s="23"/>
      <c r="SDI15" s="23"/>
      <c r="SDJ15" s="23"/>
      <c r="SDK15" s="23"/>
      <c r="SDL15" s="23"/>
      <c r="SDM15" s="23"/>
      <c r="SDN15" s="23"/>
      <c r="SDO15" s="23"/>
      <c r="SDP15" s="23"/>
      <c r="SDQ15" s="23"/>
      <c r="SDR15" s="23"/>
      <c r="SDS15" s="23"/>
      <c r="SDT15" s="23"/>
      <c r="SDU15" s="23"/>
      <c r="SDV15" s="23"/>
      <c r="SDW15" s="23"/>
      <c r="SDX15" s="23"/>
      <c r="SDY15" s="23"/>
      <c r="SDZ15" s="23"/>
      <c r="SEA15" s="23"/>
      <c r="SEB15" s="23"/>
      <c r="SEC15" s="23"/>
      <c r="SED15" s="23"/>
      <c r="SEE15" s="23"/>
      <c r="SEF15" s="23"/>
      <c r="SEG15" s="23"/>
      <c r="SEH15" s="23"/>
      <c r="SEI15" s="23"/>
      <c r="SEJ15" s="23"/>
      <c r="SEK15" s="23"/>
      <c r="SEL15" s="23"/>
      <c r="SEM15" s="23"/>
      <c r="SEN15" s="23"/>
      <c r="SEO15" s="23"/>
      <c r="SEP15" s="23"/>
      <c r="SEQ15" s="23"/>
      <c r="SER15" s="23"/>
      <c r="SES15" s="23"/>
      <c r="SET15" s="23"/>
      <c r="SEU15" s="23"/>
      <c r="SEV15" s="23"/>
      <c r="SEW15" s="23"/>
      <c r="SEX15" s="23"/>
      <c r="SEY15" s="23"/>
      <c r="SEZ15" s="23"/>
      <c r="SFA15" s="23"/>
      <c r="SFB15" s="23"/>
      <c r="SFC15" s="23"/>
      <c r="SFD15" s="23"/>
      <c r="SFE15" s="23"/>
      <c r="SFF15" s="23"/>
      <c r="SFG15" s="23"/>
      <c r="SFH15" s="23"/>
      <c r="SFI15" s="23"/>
      <c r="SFJ15" s="23"/>
      <c r="SFK15" s="23"/>
      <c r="SFL15" s="23"/>
      <c r="SFM15" s="23"/>
      <c r="SFN15" s="23"/>
      <c r="SFO15" s="23"/>
      <c r="SFP15" s="23"/>
      <c r="SFQ15" s="23"/>
      <c r="SFR15" s="23"/>
      <c r="SFS15" s="23"/>
      <c r="SFT15" s="23"/>
      <c r="SFU15" s="23"/>
      <c r="SFV15" s="23"/>
      <c r="SFW15" s="23"/>
      <c r="SFX15" s="23"/>
      <c r="SFY15" s="23"/>
      <c r="SFZ15" s="23"/>
      <c r="SGA15" s="23"/>
      <c r="SGB15" s="23"/>
      <c r="SGC15" s="23"/>
      <c r="SGD15" s="23"/>
      <c r="SGE15" s="23"/>
      <c r="SGF15" s="23"/>
      <c r="SGG15" s="23"/>
      <c r="SGH15" s="23"/>
      <c r="SGI15" s="23"/>
      <c r="SGJ15" s="23"/>
      <c r="SGK15" s="23"/>
      <c r="SGL15" s="23"/>
      <c r="SGM15" s="23"/>
      <c r="SGN15" s="23"/>
      <c r="SGO15" s="23"/>
      <c r="SGP15" s="23"/>
      <c r="SGQ15" s="23"/>
      <c r="SGR15" s="23"/>
      <c r="SGS15" s="23"/>
      <c r="SGT15" s="23"/>
      <c r="SGU15" s="23"/>
      <c r="SGV15" s="23"/>
      <c r="SGW15" s="23"/>
      <c r="SGX15" s="23"/>
      <c r="SGY15" s="23"/>
      <c r="SGZ15" s="23"/>
      <c r="SHA15" s="23"/>
      <c r="SHB15" s="23"/>
      <c r="SHC15" s="23"/>
      <c r="SHD15" s="23"/>
      <c r="SHE15" s="23"/>
      <c r="SHF15" s="23"/>
      <c r="SHG15" s="23"/>
      <c r="SHH15" s="23"/>
      <c r="SHI15" s="23"/>
      <c r="SHJ15" s="23"/>
      <c r="SHK15" s="23"/>
      <c r="SHL15" s="23"/>
      <c r="SHM15" s="23"/>
      <c r="SHN15" s="23"/>
      <c r="SHO15" s="23"/>
      <c r="SHP15" s="23"/>
      <c r="SHQ15" s="23"/>
      <c r="SHR15" s="23"/>
      <c r="SHS15" s="23"/>
      <c r="SHT15" s="23"/>
      <c r="SHU15" s="23"/>
      <c r="SHV15" s="23"/>
      <c r="SHW15" s="23"/>
      <c r="SHX15" s="23"/>
      <c r="SHY15" s="23"/>
      <c r="SHZ15" s="23"/>
      <c r="SIA15" s="23"/>
      <c r="SIB15" s="23"/>
      <c r="SIC15" s="23"/>
      <c r="SID15" s="23"/>
      <c r="SIE15" s="23"/>
      <c r="SIF15" s="23"/>
      <c r="SIG15" s="23"/>
      <c r="SIH15" s="23"/>
      <c r="SII15" s="23"/>
      <c r="SIJ15" s="23"/>
      <c r="SIK15" s="23"/>
      <c r="SIL15" s="23"/>
      <c r="SIM15" s="23"/>
      <c r="SIN15" s="23"/>
      <c r="SIO15" s="23"/>
      <c r="SIP15" s="23"/>
      <c r="SIQ15" s="23"/>
      <c r="SIR15" s="23"/>
      <c r="SIS15" s="23"/>
      <c r="SIT15" s="23"/>
      <c r="SIU15" s="23"/>
      <c r="SIV15" s="23"/>
      <c r="SIW15" s="23"/>
      <c r="SIX15" s="23"/>
      <c r="SIY15" s="23"/>
      <c r="SIZ15" s="23"/>
      <c r="SJA15" s="23"/>
      <c r="SJB15" s="23"/>
      <c r="SJC15" s="23"/>
      <c r="SJD15" s="23"/>
      <c r="SJE15" s="23"/>
      <c r="SJF15" s="23"/>
      <c r="SJG15" s="23"/>
      <c r="SJH15" s="23"/>
      <c r="SJI15" s="23"/>
      <c r="SJJ15" s="23"/>
      <c r="SJK15" s="23"/>
      <c r="SJL15" s="23"/>
      <c r="SJM15" s="23"/>
      <c r="SJN15" s="23"/>
      <c r="SJO15" s="23"/>
      <c r="SJP15" s="23"/>
      <c r="SJQ15" s="23"/>
      <c r="SJR15" s="23"/>
      <c r="SJS15" s="23"/>
      <c r="SJT15" s="23"/>
      <c r="SJU15" s="23"/>
      <c r="SJV15" s="23"/>
      <c r="SJW15" s="23"/>
      <c r="SJX15" s="23"/>
      <c r="SJY15" s="23"/>
      <c r="SJZ15" s="23"/>
      <c r="SKA15" s="23"/>
      <c r="SKB15" s="23"/>
      <c r="SKC15" s="23"/>
      <c r="SKD15" s="23"/>
      <c r="SKE15" s="23"/>
      <c r="SKF15" s="23"/>
      <c r="SKG15" s="23"/>
      <c r="SKH15" s="23"/>
      <c r="SKI15" s="23"/>
      <c r="SKJ15" s="23"/>
      <c r="SKK15" s="23"/>
      <c r="SKL15" s="23"/>
      <c r="SKM15" s="23"/>
      <c r="SKN15" s="23"/>
      <c r="SKO15" s="23"/>
      <c r="SKP15" s="23"/>
      <c r="SKQ15" s="23"/>
      <c r="SKR15" s="23"/>
      <c r="SKS15" s="23"/>
      <c r="SKT15" s="23"/>
      <c r="SKU15" s="23"/>
      <c r="SKV15" s="23"/>
      <c r="SKW15" s="23"/>
      <c r="SKX15" s="23"/>
      <c r="SKY15" s="23"/>
      <c r="SKZ15" s="23"/>
      <c r="SLA15" s="23"/>
      <c r="SLB15" s="23"/>
      <c r="SLC15" s="23"/>
      <c r="SLD15" s="23"/>
      <c r="SLE15" s="23"/>
      <c r="SLF15" s="23"/>
      <c r="SLG15" s="23"/>
      <c r="SLH15" s="23"/>
      <c r="SLI15" s="23"/>
      <c r="SLJ15" s="23"/>
      <c r="SLK15" s="23"/>
      <c r="SLL15" s="23"/>
      <c r="SLM15" s="23"/>
      <c r="SLN15" s="23"/>
      <c r="SLO15" s="23"/>
      <c r="SLP15" s="23"/>
      <c r="SLQ15" s="23"/>
      <c r="SLR15" s="23"/>
      <c r="SLS15" s="23"/>
      <c r="SLT15" s="23"/>
      <c r="SLU15" s="23"/>
      <c r="SLV15" s="23"/>
      <c r="SLW15" s="23"/>
      <c r="SLX15" s="23"/>
      <c r="SLY15" s="23"/>
      <c r="SLZ15" s="23"/>
      <c r="SMA15" s="23"/>
      <c r="SMB15" s="23"/>
      <c r="SMC15" s="23"/>
      <c r="SMD15" s="23"/>
      <c r="SME15" s="23"/>
      <c r="SMF15" s="23"/>
      <c r="SMG15" s="23"/>
      <c r="SMH15" s="23"/>
      <c r="SMI15" s="23"/>
      <c r="SMJ15" s="23"/>
      <c r="SMK15" s="23"/>
      <c r="SML15" s="23"/>
      <c r="SMM15" s="23"/>
      <c r="SMN15" s="23"/>
      <c r="SMO15" s="23"/>
      <c r="SMP15" s="23"/>
      <c r="SMQ15" s="23"/>
      <c r="SMR15" s="23"/>
      <c r="SMS15" s="23"/>
      <c r="SMT15" s="23"/>
      <c r="SMU15" s="23"/>
      <c r="SMV15" s="23"/>
      <c r="SMW15" s="23"/>
      <c r="SMX15" s="23"/>
      <c r="SMY15" s="23"/>
      <c r="SMZ15" s="23"/>
      <c r="SNA15" s="23"/>
      <c r="SNB15" s="23"/>
      <c r="SNC15" s="23"/>
      <c r="SND15" s="23"/>
      <c r="SNE15" s="23"/>
      <c r="SNF15" s="23"/>
      <c r="SNG15" s="23"/>
      <c r="SNH15" s="23"/>
      <c r="SNI15" s="23"/>
      <c r="SNJ15" s="23"/>
      <c r="SNK15" s="23"/>
      <c r="SNL15" s="23"/>
      <c r="SNM15" s="23"/>
      <c r="SNN15" s="23"/>
      <c r="SNO15" s="23"/>
      <c r="SNP15" s="23"/>
      <c r="SNQ15" s="23"/>
      <c r="SNR15" s="23"/>
      <c r="SNS15" s="23"/>
      <c r="SNT15" s="23"/>
      <c r="SNU15" s="23"/>
      <c r="SNV15" s="23"/>
      <c r="SNW15" s="23"/>
      <c r="SNX15" s="23"/>
      <c r="SNY15" s="23"/>
      <c r="SNZ15" s="23"/>
      <c r="SOA15" s="23"/>
      <c r="SOB15" s="23"/>
      <c r="SOC15" s="23"/>
      <c r="SOD15" s="23"/>
      <c r="SOE15" s="23"/>
      <c r="SOF15" s="23"/>
      <c r="SOG15" s="23"/>
      <c r="SOH15" s="23"/>
      <c r="SOI15" s="23"/>
      <c r="SOJ15" s="23"/>
      <c r="SOK15" s="23"/>
      <c r="SOL15" s="23"/>
      <c r="SOM15" s="23"/>
      <c r="SON15" s="23"/>
      <c r="SOO15" s="23"/>
      <c r="SOP15" s="23"/>
      <c r="SOQ15" s="23"/>
      <c r="SOR15" s="23"/>
      <c r="SOS15" s="23"/>
      <c r="SOT15" s="23"/>
      <c r="SOU15" s="23"/>
      <c r="SOV15" s="23"/>
      <c r="SOW15" s="23"/>
      <c r="SOX15" s="23"/>
      <c r="SOY15" s="23"/>
      <c r="SOZ15" s="23"/>
      <c r="SPA15" s="23"/>
      <c r="SPB15" s="23"/>
      <c r="SPC15" s="23"/>
      <c r="SPD15" s="23"/>
      <c r="SPE15" s="23"/>
      <c r="SPF15" s="23"/>
      <c r="SPG15" s="23"/>
      <c r="SPH15" s="23"/>
      <c r="SPI15" s="23"/>
      <c r="SPJ15" s="23"/>
      <c r="SPK15" s="23"/>
      <c r="SPL15" s="23"/>
      <c r="SPM15" s="23"/>
      <c r="SPN15" s="23"/>
      <c r="SPO15" s="23"/>
      <c r="SPP15" s="23"/>
      <c r="SPQ15" s="23"/>
      <c r="SPR15" s="23"/>
      <c r="SPS15" s="23"/>
      <c r="SPT15" s="23"/>
      <c r="SPU15" s="23"/>
      <c r="SPV15" s="23"/>
      <c r="SPW15" s="23"/>
      <c r="SPX15" s="23"/>
      <c r="SPY15" s="23"/>
      <c r="SPZ15" s="23"/>
      <c r="SQA15" s="23"/>
      <c r="SQB15" s="23"/>
      <c r="SQC15" s="23"/>
      <c r="SQD15" s="23"/>
      <c r="SQE15" s="23"/>
      <c r="SQF15" s="23"/>
      <c r="SQG15" s="23"/>
      <c r="SQH15" s="23"/>
      <c r="SQI15" s="23"/>
      <c r="SQJ15" s="23"/>
      <c r="SQK15" s="23"/>
      <c r="SQL15" s="23"/>
      <c r="SQM15" s="23"/>
      <c r="SQN15" s="23"/>
      <c r="SQO15" s="23"/>
      <c r="SQP15" s="23"/>
      <c r="SQQ15" s="23"/>
      <c r="SQR15" s="23"/>
      <c r="SQS15" s="23"/>
      <c r="SQT15" s="23"/>
      <c r="SQU15" s="23"/>
      <c r="SQV15" s="23"/>
      <c r="SQW15" s="23"/>
      <c r="SQX15" s="23"/>
      <c r="SQY15" s="23"/>
      <c r="SQZ15" s="23"/>
      <c r="SRA15" s="23"/>
      <c r="SRB15" s="23"/>
      <c r="SRC15" s="23"/>
      <c r="SRD15" s="23"/>
      <c r="SRE15" s="23"/>
      <c r="SRF15" s="23"/>
      <c r="SRG15" s="23"/>
      <c r="SRH15" s="23"/>
      <c r="SRI15" s="23"/>
      <c r="SRJ15" s="23"/>
      <c r="SRK15" s="23"/>
      <c r="SRL15" s="23"/>
      <c r="SRM15" s="23"/>
      <c r="SRN15" s="23"/>
      <c r="SRO15" s="23"/>
      <c r="SRP15" s="23"/>
      <c r="SRQ15" s="23"/>
      <c r="SRR15" s="23"/>
      <c r="SRS15" s="23"/>
      <c r="SRT15" s="23"/>
      <c r="SRU15" s="23"/>
      <c r="SRV15" s="23"/>
      <c r="SRW15" s="23"/>
      <c r="SRX15" s="23"/>
      <c r="SRY15" s="23"/>
      <c r="SRZ15" s="23"/>
      <c r="SSA15" s="23"/>
      <c r="SSB15" s="23"/>
      <c r="SSC15" s="23"/>
      <c r="SSD15" s="23"/>
      <c r="SSE15" s="23"/>
      <c r="SSF15" s="23"/>
      <c r="SSG15" s="23"/>
      <c r="SSH15" s="23"/>
      <c r="SSI15" s="23"/>
      <c r="SSJ15" s="23"/>
      <c r="SSK15" s="23"/>
      <c r="SSL15" s="23"/>
      <c r="SSM15" s="23"/>
      <c r="SSN15" s="23"/>
      <c r="SSO15" s="23"/>
      <c r="SSP15" s="23"/>
      <c r="SSQ15" s="23"/>
      <c r="SSR15" s="23"/>
      <c r="SSS15" s="23"/>
      <c r="SST15" s="23"/>
      <c r="SSU15" s="23"/>
      <c r="SSV15" s="23"/>
      <c r="SSW15" s="23"/>
      <c r="SSX15" s="23"/>
      <c r="SSY15" s="23"/>
      <c r="SSZ15" s="23"/>
      <c r="STA15" s="23"/>
      <c r="STB15" s="23"/>
      <c r="STC15" s="23"/>
      <c r="STD15" s="23"/>
      <c r="STE15" s="23"/>
      <c r="STF15" s="23"/>
      <c r="STG15" s="23"/>
      <c r="STH15" s="23"/>
      <c r="STI15" s="23"/>
      <c r="STJ15" s="23"/>
      <c r="STK15" s="23"/>
      <c r="STL15" s="23"/>
      <c r="STM15" s="23"/>
      <c r="STN15" s="23"/>
      <c r="STO15" s="23"/>
      <c r="STP15" s="23"/>
      <c r="STQ15" s="23"/>
      <c r="STR15" s="23"/>
      <c r="STS15" s="23"/>
      <c r="STT15" s="23"/>
      <c r="STU15" s="23"/>
      <c r="STV15" s="23"/>
      <c r="STW15" s="23"/>
      <c r="STX15" s="23"/>
      <c r="STY15" s="23"/>
      <c r="STZ15" s="23"/>
      <c r="SUA15" s="23"/>
      <c r="SUB15" s="23"/>
      <c r="SUC15" s="23"/>
      <c r="SUD15" s="23"/>
      <c r="SUE15" s="23"/>
      <c r="SUF15" s="23"/>
      <c r="SUG15" s="23"/>
      <c r="SUH15" s="23"/>
      <c r="SUI15" s="23"/>
      <c r="SUJ15" s="23"/>
      <c r="SUK15" s="23"/>
      <c r="SUL15" s="23"/>
      <c r="SUM15" s="23"/>
      <c r="SUN15" s="23"/>
      <c r="SUO15" s="23"/>
      <c r="SUP15" s="23"/>
      <c r="SUQ15" s="23"/>
      <c r="SUR15" s="23"/>
      <c r="SUS15" s="23"/>
      <c r="SUT15" s="23"/>
      <c r="SUU15" s="23"/>
      <c r="SUV15" s="23"/>
      <c r="SUW15" s="23"/>
      <c r="SUX15" s="23"/>
      <c r="SUY15" s="23"/>
      <c r="SUZ15" s="23"/>
      <c r="SVA15" s="23"/>
      <c r="SVB15" s="23"/>
      <c r="SVC15" s="23"/>
      <c r="SVD15" s="23"/>
      <c r="SVE15" s="23"/>
      <c r="SVF15" s="23"/>
      <c r="SVG15" s="23"/>
      <c r="SVH15" s="23"/>
      <c r="SVI15" s="23"/>
      <c r="SVJ15" s="23"/>
      <c r="SVK15" s="23"/>
      <c r="SVL15" s="23"/>
      <c r="SVM15" s="23"/>
      <c r="SVN15" s="23"/>
      <c r="SVO15" s="23"/>
      <c r="SVP15" s="23"/>
      <c r="SVQ15" s="23"/>
      <c r="SVR15" s="23"/>
      <c r="SVS15" s="23"/>
      <c r="SVT15" s="23"/>
      <c r="SVU15" s="23"/>
      <c r="SVV15" s="23"/>
      <c r="SVW15" s="23"/>
      <c r="SVX15" s="23"/>
      <c r="SVY15" s="23"/>
      <c r="SVZ15" s="23"/>
      <c r="SWA15" s="23"/>
      <c r="SWB15" s="23"/>
      <c r="SWC15" s="23"/>
      <c r="SWD15" s="23"/>
      <c r="SWE15" s="23"/>
      <c r="SWF15" s="23"/>
      <c r="SWG15" s="23"/>
      <c r="SWH15" s="23"/>
      <c r="SWI15" s="23"/>
      <c r="SWJ15" s="23"/>
      <c r="SWK15" s="23"/>
      <c r="SWL15" s="23"/>
      <c r="SWM15" s="23"/>
      <c r="SWN15" s="23"/>
      <c r="SWO15" s="23"/>
      <c r="SWP15" s="23"/>
      <c r="SWQ15" s="23"/>
      <c r="SWR15" s="23"/>
      <c r="SWS15" s="23"/>
      <c r="SWT15" s="23"/>
      <c r="SWU15" s="23"/>
      <c r="SWV15" s="23"/>
      <c r="SWW15" s="23"/>
      <c r="SWX15" s="23"/>
      <c r="SWY15" s="23"/>
      <c r="SWZ15" s="23"/>
      <c r="SXA15" s="23"/>
      <c r="SXB15" s="23"/>
      <c r="SXC15" s="23"/>
      <c r="SXD15" s="23"/>
      <c r="SXE15" s="23"/>
      <c r="SXF15" s="23"/>
      <c r="SXG15" s="23"/>
      <c r="SXH15" s="23"/>
      <c r="SXI15" s="23"/>
      <c r="SXJ15" s="23"/>
      <c r="SXK15" s="23"/>
      <c r="SXL15" s="23"/>
      <c r="SXM15" s="23"/>
      <c r="SXN15" s="23"/>
      <c r="SXO15" s="23"/>
      <c r="SXP15" s="23"/>
      <c r="SXQ15" s="23"/>
      <c r="SXR15" s="23"/>
      <c r="SXS15" s="23"/>
      <c r="SXT15" s="23"/>
      <c r="SXU15" s="23"/>
      <c r="SXV15" s="23"/>
      <c r="SXW15" s="23"/>
      <c r="SXX15" s="23"/>
      <c r="SXY15" s="23"/>
      <c r="SXZ15" s="23"/>
      <c r="SYA15" s="23"/>
      <c r="SYB15" s="23"/>
      <c r="SYC15" s="23"/>
      <c r="SYD15" s="23"/>
      <c r="SYE15" s="23"/>
      <c r="SYF15" s="23"/>
      <c r="SYG15" s="23"/>
      <c r="SYH15" s="23"/>
      <c r="SYI15" s="23"/>
      <c r="SYJ15" s="23"/>
      <c r="SYK15" s="23"/>
      <c r="SYL15" s="23"/>
      <c r="SYM15" s="23"/>
      <c r="SYN15" s="23"/>
      <c r="SYO15" s="23"/>
      <c r="SYP15" s="23"/>
      <c r="SYQ15" s="23"/>
      <c r="SYR15" s="23"/>
      <c r="SYS15" s="23"/>
      <c r="SYT15" s="23"/>
      <c r="SYU15" s="23"/>
      <c r="SYV15" s="23"/>
      <c r="SYW15" s="23"/>
      <c r="SYX15" s="23"/>
      <c r="SYY15" s="23"/>
      <c r="SYZ15" s="23"/>
      <c r="SZA15" s="23"/>
      <c r="SZB15" s="23"/>
      <c r="SZC15" s="23"/>
      <c r="SZD15" s="23"/>
      <c r="SZE15" s="23"/>
      <c r="SZF15" s="23"/>
      <c r="SZG15" s="23"/>
      <c r="SZH15" s="23"/>
      <c r="SZI15" s="23"/>
      <c r="SZJ15" s="23"/>
      <c r="SZK15" s="23"/>
      <c r="SZL15" s="23"/>
      <c r="SZM15" s="23"/>
      <c r="SZN15" s="23"/>
      <c r="SZO15" s="23"/>
      <c r="SZP15" s="23"/>
      <c r="SZQ15" s="23"/>
      <c r="SZR15" s="23"/>
      <c r="SZS15" s="23"/>
      <c r="SZT15" s="23"/>
      <c r="SZU15" s="23"/>
      <c r="SZV15" s="23"/>
      <c r="SZW15" s="23"/>
      <c r="SZX15" s="23"/>
      <c r="SZY15" s="23"/>
      <c r="SZZ15" s="23"/>
      <c r="TAA15" s="23"/>
      <c r="TAB15" s="23"/>
      <c r="TAC15" s="23"/>
      <c r="TAD15" s="23"/>
      <c r="TAE15" s="23"/>
      <c r="TAF15" s="23"/>
      <c r="TAG15" s="23"/>
      <c r="TAH15" s="23"/>
      <c r="TAI15" s="23"/>
      <c r="TAJ15" s="23"/>
      <c r="TAK15" s="23"/>
      <c r="TAL15" s="23"/>
      <c r="TAM15" s="23"/>
      <c r="TAN15" s="23"/>
      <c r="TAO15" s="23"/>
      <c r="TAP15" s="23"/>
      <c r="TAQ15" s="23"/>
      <c r="TAR15" s="23"/>
      <c r="TAS15" s="23"/>
      <c r="TAT15" s="23"/>
      <c r="TAU15" s="23"/>
      <c r="TAV15" s="23"/>
      <c r="TAW15" s="23"/>
      <c r="TAX15" s="23"/>
      <c r="TAY15" s="23"/>
      <c r="TAZ15" s="23"/>
      <c r="TBA15" s="23"/>
      <c r="TBB15" s="23"/>
      <c r="TBC15" s="23"/>
      <c r="TBD15" s="23"/>
      <c r="TBE15" s="23"/>
      <c r="TBF15" s="23"/>
      <c r="TBG15" s="23"/>
      <c r="TBH15" s="23"/>
      <c r="TBI15" s="23"/>
      <c r="TBJ15" s="23"/>
      <c r="TBK15" s="23"/>
      <c r="TBL15" s="23"/>
      <c r="TBM15" s="23"/>
      <c r="TBN15" s="23"/>
      <c r="TBO15" s="23"/>
      <c r="TBP15" s="23"/>
      <c r="TBQ15" s="23"/>
      <c r="TBR15" s="23"/>
      <c r="TBS15" s="23"/>
      <c r="TBT15" s="23"/>
      <c r="TBU15" s="23"/>
      <c r="TBV15" s="23"/>
      <c r="TBW15" s="23"/>
      <c r="TBX15" s="23"/>
      <c r="TBY15" s="23"/>
      <c r="TBZ15" s="23"/>
      <c r="TCA15" s="23"/>
      <c r="TCB15" s="23"/>
      <c r="TCC15" s="23"/>
      <c r="TCD15" s="23"/>
      <c r="TCE15" s="23"/>
      <c r="TCF15" s="23"/>
      <c r="TCG15" s="23"/>
      <c r="TCH15" s="23"/>
      <c r="TCI15" s="23"/>
      <c r="TCJ15" s="23"/>
      <c r="TCK15" s="23"/>
      <c r="TCL15" s="23"/>
      <c r="TCM15" s="23"/>
      <c r="TCN15" s="23"/>
      <c r="TCO15" s="23"/>
      <c r="TCP15" s="23"/>
      <c r="TCQ15" s="23"/>
      <c r="TCR15" s="23"/>
      <c r="TCS15" s="23"/>
      <c r="TCT15" s="23"/>
      <c r="TCU15" s="23"/>
      <c r="TCV15" s="23"/>
      <c r="TCW15" s="23"/>
      <c r="TCX15" s="23"/>
      <c r="TCY15" s="23"/>
      <c r="TCZ15" s="23"/>
      <c r="TDA15" s="23"/>
      <c r="TDB15" s="23"/>
      <c r="TDC15" s="23"/>
      <c r="TDD15" s="23"/>
      <c r="TDE15" s="23"/>
      <c r="TDF15" s="23"/>
      <c r="TDG15" s="23"/>
      <c r="TDH15" s="23"/>
      <c r="TDI15" s="23"/>
      <c r="TDJ15" s="23"/>
      <c r="TDK15" s="23"/>
      <c r="TDL15" s="23"/>
      <c r="TDM15" s="23"/>
      <c r="TDN15" s="23"/>
      <c r="TDO15" s="23"/>
      <c r="TDP15" s="23"/>
      <c r="TDQ15" s="23"/>
      <c r="TDR15" s="23"/>
      <c r="TDS15" s="23"/>
      <c r="TDT15" s="23"/>
      <c r="TDU15" s="23"/>
      <c r="TDV15" s="23"/>
      <c r="TDW15" s="23"/>
      <c r="TDX15" s="23"/>
      <c r="TDY15" s="23"/>
      <c r="TDZ15" s="23"/>
      <c r="TEA15" s="23"/>
      <c r="TEB15" s="23"/>
      <c r="TEC15" s="23"/>
      <c r="TED15" s="23"/>
      <c r="TEE15" s="23"/>
      <c r="TEF15" s="23"/>
      <c r="TEG15" s="23"/>
      <c r="TEH15" s="23"/>
      <c r="TEI15" s="23"/>
      <c r="TEJ15" s="23"/>
      <c r="TEK15" s="23"/>
      <c r="TEL15" s="23"/>
      <c r="TEM15" s="23"/>
      <c r="TEN15" s="23"/>
      <c r="TEO15" s="23"/>
      <c r="TEP15" s="23"/>
      <c r="TEQ15" s="23"/>
      <c r="TER15" s="23"/>
      <c r="TES15" s="23"/>
      <c r="TET15" s="23"/>
      <c r="TEU15" s="23"/>
      <c r="TEV15" s="23"/>
      <c r="TEW15" s="23"/>
      <c r="TEX15" s="23"/>
      <c r="TEY15" s="23"/>
      <c r="TEZ15" s="23"/>
      <c r="TFA15" s="23"/>
      <c r="TFB15" s="23"/>
      <c r="TFC15" s="23"/>
      <c r="TFD15" s="23"/>
      <c r="TFE15" s="23"/>
      <c r="TFF15" s="23"/>
      <c r="TFG15" s="23"/>
      <c r="TFH15" s="23"/>
      <c r="TFI15" s="23"/>
      <c r="TFJ15" s="23"/>
      <c r="TFK15" s="23"/>
      <c r="TFL15" s="23"/>
      <c r="TFM15" s="23"/>
      <c r="TFN15" s="23"/>
      <c r="TFO15" s="23"/>
      <c r="TFP15" s="23"/>
      <c r="TFQ15" s="23"/>
      <c r="TFR15" s="23"/>
      <c r="TFS15" s="23"/>
      <c r="TFT15" s="23"/>
      <c r="TFU15" s="23"/>
      <c r="TFV15" s="23"/>
      <c r="TFW15" s="23"/>
      <c r="TFX15" s="23"/>
      <c r="TFY15" s="23"/>
      <c r="TFZ15" s="23"/>
      <c r="TGA15" s="23"/>
      <c r="TGB15" s="23"/>
      <c r="TGC15" s="23"/>
      <c r="TGD15" s="23"/>
      <c r="TGE15" s="23"/>
      <c r="TGF15" s="23"/>
      <c r="TGG15" s="23"/>
      <c r="TGH15" s="23"/>
      <c r="TGI15" s="23"/>
      <c r="TGJ15" s="23"/>
      <c r="TGK15" s="23"/>
      <c r="TGL15" s="23"/>
      <c r="TGM15" s="23"/>
      <c r="TGN15" s="23"/>
      <c r="TGO15" s="23"/>
      <c r="TGP15" s="23"/>
      <c r="TGQ15" s="23"/>
      <c r="TGR15" s="23"/>
      <c r="TGS15" s="23"/>
      <c r="TGT15" s="23"/>
      <c r="TGU15" s="23"/>
      <c r="TGV15" s="23"/>
      <c r="TGW15" s="23"/>
      <c r="TGX15" s="23"/>
      <c r="TGY15" s="23"/>
      <c r="TGZ15" s="23"/>
      <c r="THA15" s="23"/>
      <c r="THB15" s="23"/>
      <c r="THC15" s="23"/>
      <c r="THD15" s="23"/>
      <c r="THE15" s="23"/>
      <c r="THF15" s="23"/>
      <c r="THG15" s="23"/>
      <c r="THH15" s="23"/>
      <c r="THI15" s="23"/>
      <c r="THJ15" s="23"/>
      <c r="THK15" s="23"/>
      <c r="THL15" s="23"/>
      <c r="THM15" s="23"/>
      <c r="THN15" s="23"/>
      <c r="THO15" s="23"/>
      <c r="THP15" s="23"/>
      <c r="THQ15" s="23"/>
      <c r="THR15" s="23"/>
      <c r="THS15" s="23"/>
      <c r="THT15" s="23"/>
      <c r="THU15" s="23"/>
      <c r="THV15" s="23"/>
      <c r="THW15" s="23"/>
      <c r="THX15" s="23"/>
      <c r="THY15" s="23"/>
      <c r="THZ15" s="23"/>
      <c r="TIA15" s="23"/>
      <c r="TIB15" s="23"/>
      <c r="TIC15" s="23"/>
      <c r="TID15" s="23"/>
      <c r="TIE15" s="23"/>
      <c r="TIF15" s="23"/>
      <c r="TIG15" s="23"/>
      <c r="TIH15" s="23"/>
      <c r="TII15" s="23"/>
      <c r="TIJ15" s="23"/>
      <c r="TIK15" s="23"/>
      <c r="TIL15" s="23"/>
      <c r="TIM15" s="23"/>
      <c r="TIN15" s="23"/>
      <c r="TIO15" s="23"/>
      <c r="TIP15" s="23"/>
      <c r="TIQ15" s="23"/>
      <c r="TIR15" s="23"/>
      <c r="TIS15" s="23"/>
      <c r="TIT15" s="23"/>
      <c r="TIU15" s="23"/>
      <c r="TIV15" s="23"/>
      <c r="TIW15" s="23"/>
      <c r="TIX15" s="23"/>
      <c r="TIY15" s="23"/>
      <c r="TIZ15" s="23"/>
      <c r="TJA15" s="23"/>
      <c r="TJB15" s="23"/>
      <c r="TJC15" s="23"/>
      <c r="TJD15" s="23"/>
      <c r="TJE15" s="23"/>
      <c r="TJF15" s="23"/>
      <c r="TJG15" s="23"/>
      <c r="TJH15" s="23"/>
      <c r="TJI15" s="23"/>
      <c r="TJJ15" s="23"/>
      <c r="TJK15" s="23"/>
      <c r="TJL15" s="23"/>
      <c r="TJM15" s="23"/>
      <c r="TJN15" s="23"/>
      <c r="TJO15" s="23"/>
      <c r="TJP15" s="23"/>
      <c r="TJQ15" s="23"/>
      <c r="TJR15" s="23"/>
      <c r="TJS15" s="23"/>
      <c r="TJT15" s="23"/>
      <c r="TJU15" s="23"/>
      <c r="TJV15" s="23"/>
      <c r="TJW15" s="23"/>
      <c r="TJX15" s="23"/>
      <c r="TJY15" s="23"/>
      <c r="TJZ15" s="23"/>
      <c r="TKA15" s="23"/>
      <c r="TKB15" s="23"/>
      <c r="TKC15" s="23"/>
      <c r="TKD15" s="23"/>
      <c r="TKE15" s="23"/>
      <c r="TKF15" s="23"/>
      <c r="TKG15" s="23"/>
      <c r="TKH15" s="23"/>
      <c r="TKI15" s="23"/>
      <c r="TKJ15" s="23"/>
      <c r="TKK15" s="23"/>
      <c r="TKL15" s="23"/>
      <c r="TKM15" s="23"/>
      <c r="TKN15" s="23"/>
      <c r="TKO15" s="23"/>
      <c r="TKP15" s="23"/>
      <c r="TKQ15" s="23"/>
      <c r="TKR15" s="23"/>
      <c r="TKS15" s="23"/>
      <c r="TKT15" s="23"/>
      <c r="TKU15" s="23"/>
      <c r="TKV15" s="23"/>
      <c r="TKW15" s="23"/>
      <c r="TKX15" s="23"/>
      <c r="TKY15" s="23"/>
      <c r="TKZ15" s="23"/>
      <c r="TLA15" s="23"/>
      <c r="TLB15" s="23"/>
      <c r="TLC15" s="23"/>
      <c r="TLD15" s="23"/>
      <c r="TLE15" s="23"/>
      <c r="TLF15" s="23"/>
      <c r="TLG15" s="23"/>
      <c r="TLH15" s="23"/>
      <c r="TLI15" s="23"/>
      <c r="TLJ15" s="23"/>
      <c r="TLK15" s="23"/>
      <c r="TLL15" s="23"/>
      <c r="TLM15" s="23"/>
      <c r="TLN15" s="23"/>
      <c r="TLO15" s="23"/>
      <c r="TLP15" s="23"/>
      <c r="TLQ15" s="23"/>
      <c r="TLR15" s="23"/>
      <c r="TLS15" s="23"/>
      <c r="TLT15" s="23"/>
      <c r="TLU15" s="23"/>
      <c r="TLV15" s="23"/>
      <c r="TLW15" s="23"/>
      <c r="TLX15" s="23"/>
      <c r="TLY15" s="23"/>
      <c r="TLZ15" s="23"/>
      <c r="TMA15" s="23"/>
      <c r="TMB15" s="23"/>
      <c r="TMC15" s="23"/>
      <c r="TMD15" s="23"/>
      <c r="TME15" s="23"/>
      <c r="TMF15" s="23"/>
      <c r="TMG15" s="23"/>
      <c r="TMH15" s="23"/>
      <c r="TMI15" s="23"/>
      <c r="TMJ15" s="23"/>
      <c r="TMK15" s="23"/>
      <c r="TML15" s="23"/>
      <c r="TMM15" s="23"/>
      <c r="TMN15" s="23"/>
      <c r="TMO15" s="23"/>
      <c r="TMP15" s="23"/>
      <c r="TMQ15" s="23"/>
      <c r="TMR15" s="23"/>
      <c r="TMS15" s="23"/>
      <c r="TMT15" s="23"/>
      <c r="TMU15" s="23"/>
      <c r="TMV15" s="23"/>
      <c r="TMW15" s="23"/>
      <c r="TMX15" s="23"/>
      <c r="TMY15" s="23"/>
      <c r="TMZ15" s="23"/>
      <c r="TNA15" s="23"/>
      <c r="TNB15" s="23"/>
      <c r="TNC15" s="23"/>
      <c r="TND15" s="23"/>
      <c r="TNE15" s="23"/>
      <c r="TNF15" s="23"/>
      <c r="TNG15" s="23"/>
      <c r="TNH15" s="23"/>
      <c r="TNI15" s="23"/>
      <c r="TNJ15" s="23"/>
      <c r="TNK15" s="23"/>
      <c r="TNL15" s="23"/>
      <c r="TNM15" s="23"/>
      <c r="TNN15" s="23"/>
      <c r="TNO15" s="23"/>
      <c r="TNP15" s="23"/>
      <c r="TNQ15" s="23"/>
      <c r="TNR15" s="23"/>
      <c r="TNS15" s="23"/>
      <c r="TNT15" s="23"/>
      <c r="TNU15" s="23"/>
      <c r="TNV15" s="23"/>
      <c r="TNW15" s="23"/>
      <c r="TNX15" s="23"/>
      <c r="TNY15" s="23"/>
      <c r="TNZ15" s="23"/>
      <c r="TOA15" s="23"/>
      <c r="TOB15" s="23"/>
      <c r="TOC15" s="23"/>
      <c r="TOD15" s="23"/>
      <c r="TOE15" s="23"/>
      <c r="TOF15" s="23"/>
      <c r="TOG15" s="23"/>
      <c r="TOH15" s="23"/>
      <c r="TOI15" s="23"/>
      <c r="TOJ15" s="23"/>
      <c r="TOK15" s="23"/>
      <c r="TOL15" s="23"/>
      <c r="TOM15" s="23"/>
      <c r="TON15" s="23"/>
      <c r="TOO15" s="23"/>
      <c r="TOP15" s="23"/>
      <c r="TOQ15" s="23"/>
      <c r="TOR15" s="23"/>
      <c r="TOS15" s="23"/>
      <c r="TOT15" s="23"/>
      <c r="TOU15" s="23"/>
      <c r="TOV15" s="23"/>
      <c r="TOW15" s="23"/>
      <c r="TOX15" s="23"/>
      <c r="TOY15" s="23"/>
      <c r="TOZ15" s="23"/>
      <c r="TPA15" s="23"/>
      <c r="TPB15" s="23"/>
      <c r="TPC15" s="23"/>
      <c r="TPD15" s="23"/>
      <c r="TPE15" s="23"/>
      <c r="TPF15" s="23"/>
      <c r="TPG15" s="23"/>
      <c r="TPH15" s="23"/>
      <c r="TPI15" s="23"/>
      <c r="TPJ15" s="23"/>
      <c r="TPK15" s="23"/>
      <c r="TPL15" s="23"/>
      <c r="TPM15" s="23"/>
      <c r="TPN15" s="23"/>
      <c r="TPO15" s="23"/>
      <c r="TPP15" s="23"/>
      <c r="TPQ15" s="23"/>
      <c r="TPR15" s="23"/>
      <c r="TPS15" s="23"/>
      <c r="TPT15" s="23"/>
      <c r="TPU15" s="23"/>
      <c r="TPV15" s="23"/>
      <c r="TPW15" s="23"/>
      <c r="TPX15" s="23"/>
      <c r="TPY15" s="23"/>
      <c r="TPZ15" s="23"/>
      <c r="TQA15" s="23"/>
      <c r="TQB15" s="23"/>
      <c r="TQC15" s="23"/>
      <c r="TQD15" s="23"/>
      <c r="TQE15" s="23"/>
      <c r="TQF15" s="23"/>
      <c r="TQG15" s="23"/>
      <c r="TQH15" s="23"/>
      <c r="TQI15" s="23"/>
      <c r="TQJ15" s="23"/>
      <c r="TQK15" s="23"/>
      <c r="TQL15" s="23"/>
      <c r="TQM15" s="23"/>
      <c r="TQN15" s="23"/>
      <c r="TQO15" s="23"/>
      <c r="TQP15" s="23"/>
      <c r="TQQ15" s="23"/>
      <c r="TQR15" s="23"/>
      <c r="TQS15" s="23"/>
      <c r="TQT15" s="23"/>
      <c r="TQU15" s="23"/>
      <c r="TQV15" s="23"/>
      <c r="TQW15" s="23"/>
      <c r="TQX15" s="23"/>
      <c r="TQY15" s="23"/>
      <c r="TQZ15" s="23"/>
      <c r="TRA15" s="23"/>
      <c r="TRB15" s="23"/>
      <c r="TRC15" s="23"/>
      <c r="TRD15" s="23"/>
      <c r="TRE15" s="23"/>
      <c r="TRF15" s="23"/>
      <c r="TRG15" s="23"/>
      <c r="TRH15" s="23"/>
      <c r="TRI15" s="23"/>
      <c r="TRJ15" s="23"/>
      <c r="TRK15" s="23"/>
      <c r="TRL15" s="23"/>
      <c r="TRM15" s="23"/>
      <c r="TRN15" s="23"/>
      <c r="TRO15" s="23"/>
      <c r="TRP15" s="23"/>
      <c r="TRQ15" s="23"/>
      <c r="TRR15" s="23"/>
      <c r="TRS15" s="23"/>
      <c r="TRT15" s="23"/>
      <c r="TRU15" s="23"/>
      <c r="TRV15" s="23"/>
      <c r="TRW15" s="23"/>
      <c r="TRX15" s="23"/>
      <c r="TRY15" s="23"/>
      <c r="TRZ15" s="23"/>
      <c r="TSA15" s="23"/>
      <c r="TSB15" s="23"/>
      <c r="TSC15" s="23"/>
      <c r="TSD15" s="23"/>
      <c r="TSE15" s="23"/>
      <c r="TSF15" s="23"/>
      <c r="TSG15" s="23"/>
      <c r="TSH15" s="23"/>
      <c r="TSI15" s="23"/>
      <c r="TSJ15" s="23"/>
      <c r="TSK15" s="23"/>
      <c r="TSL15" s="23"/>
      <c r="TSM15" s="23"/>
      <c r="TSN15" s="23"/>
      <c r="TSO15" s="23"/>
      <c r="TSP15" s="23"/>
      <c r="TSQ15" s="23"/>
      <c r="TSR15" s="23"/>
      <c r="TSS15" s="23"/>
      <c r="TST15" s="23"/>
      <c r="TSU15" s="23"/>
      <c r="TSV15" s="23"/>
      <c r="TSW15" s="23"/>
      <c r="TSX15" s="23"/>
      <c r="TSY15" s="23"/>
      <c r="TSZ15" s="23"/>
      <c r="TTA15" s="23"/>
      <c r="TTB15" s="23"/>
      <c r="TTC15" s="23"/>
      <c r="TTD15" s="23"/>
      <c r="TTE15" s="23"/>
      <c r="TTF15" s="23"/>
      <c r="TTG15" s="23"/>
      <c r="TTH15" s="23"/>
      <c r="TTI15" s="23"/>
      <c r="TTJ15" s="23"/>
      <c r="TTK15" s="23"/>
      <c r="TTL15" s="23"/>
      <c r="TTM15" s="23"/>
      <c r="TTN15" s="23"/>
      <c r="TTO15" s="23"/>
      <c r="TTP15" s="23"/>
      <c r="TTQ15" s="23"/>
      <c r="TTR15" s="23"/>
      <c r="TTS15" s="23"/>
      <c r="TTT15" s="23"/>
      <c r="TTU15" s="23"/>
      <c r="TTV15" s="23"/>
      <c r="TTW15" s="23"/>
      <c r="TTX15" s="23"/>
      <c r="TTY15" s="23"/>
      <c r="TTZ15" s="23"/>
      <c r="TUA15" s="23"/>
      <c r="TUB15" s="23"/>
      <c r="TUC15" s="23"/>
      <c r="TUD15" s="23"/>
      <c r="TUE15" s="23"/>
      <c r="TUF15" s="23"/>
      <c r="TUG15" s="23"/>
      <c r="TUH15" s="23"/>
      <c r="TUI15" s="23"/>
      <c r="TUJ15" s="23"/>
      <c r="TUK15" s="23"/>
      <c r="TUL15" s="23"/>
      <c r="TUM15" s="23"/>
      <c r="TUN15" s="23"/>
      <c r="TUO15" s="23"/>
      <c r="TUP15" s="23"/>
      <c r="TUQ15" s="23"/>
      <c r="TUR15" s="23"/>
      <c r="TUS15" s="23"/>
      <c r="TUT15" s="23"/>
      <c r="TUU15" s="23"/>
      <c r="TUV15" s="23"/>
      <c r="TUW15" s="23"/>
      <c r="TUX15" s="23"/>
      <c r="TUY15" s="23"/>
      <c r="TUZ15" s="23"/>
      <c r="TVA15" s="23"/>
      <c r="TVB15" s="23"/>
      <c r="TVC15" s="23"/>
      <c r="TVD15" s="23"/>
      <c r="TVE15" s="23"/>
      <c r="TVF15" s="23"/>
      <c r="TVG15" s="23"/>
      <c r="TVH15" s="23"/>
      <c r="TVI15" s="23"/>
      <c r="TVJ15" s="23"/>
      <c r="TVK15" s="23"/>
      <c r="TVL15" s="23"/>
      <c r="TVM15" s="23"/>
      <c r="TVN15" s="23"/>
      <c r="TVO15" s="23"/>
      <c r="TVP15" s="23"/>
      <c r="TVQ15" s="23"/>
      <c r="TVR15" s="23"/>
      <c r="TVS15" s="23"/>
      <c r="TVT15" s="23"/>
      <c r="TVU15" s="23"/>
      <c r="TVV15" s="23"/>
      <c r="TVW15" s="23"/>
      <c r="TVX15" s="23"/>
      <c r="TVY15" s="23"/>
      <c r="TVZ15" s="23"/>
      <c r="TWA15" s="23"/>
      <c r="TWB15" s="23"/>
      <c r="TWC15" s="23"/>
      <c r="TWD15" s="23"/>
      <c r="TWE15" s="23"/>
      <c r="TWF15" s="23"/>
      <c r="TWG15" s="23"/>
      <c r="TWH15" s="23"/>
      <c r="TWI15" s="23"/>
      <c r="TWJ15" s="23"/>
      <c r="TWK15" s="23"/>
      <c r="TWL15" s="23"/>
      <c r="TWM15" s="23"/>
      <c r="TWN15" s="23"/>
      <c r="TWO15" s="23"/>
      <c r="TWP15" s="23"/>
      <c r="TWQ15" s="23"/>
      <c r="TWR15" s="23"/>
      <c r="TWS15" s="23"/>
      <c r="TWT15" s="23"/>
      <c r="TWU15" s="23"/>
      <c r="TWV15" s="23"/>
      <c r="TWW15" s="23"/>
      <c r="TWX15" s="23"/>
      <c r="TWY15" s="23"/>
      <c r="TWZ15" s="23"/>
      <c r="TXA15" s="23"/>
      <c r="TXB15" s="23"/>
      <c r="TXC15" s="23"/>
      <c r="TXD15" s="23"/>
      <c r="TXE15" s="23"/>
      <c r="TXF15" s="23"/>
      <c r="TXG15" s="23"/>
      <c r="TXH15" s="23"/>
      <c r="TXI15" s="23"/>
      <c r="TXJ15" s="23"/>
      <c r="TXK15" s="23"/>
      <c r="TXL15" s="23"/>
      <c r="TXM15" s="23"/>
      <c r="TXN15" s="23"/>
      <c r="TXO15" s="23"/>
      <c r="TXP15" s="23"/>
      <c r="TXQ15" s="23"/>
      <c r="TXR15" s="23"/>
      <c r="TXS15" s="23"/>
      <c r="TXT15" s="23"/>
      <c r="TXU15" s="23"/>
      <c r="TXV15" s="23"/>
      <c r="TXW15" s="23"/>
      <c r="TXX15" s="23"/>
      <c r="TXY15" s="23"/>
      <c r="TXZ15" s="23"/>
      <c r="TYA15" s="23"/>
      <c r="TYB15" s="23"/>
      <c r="TYC15" s="23"/>
      <c r="TYD15" s="23"/>
      <c r="TYE15" s="23"/>
      <c r="TYF15" s="23"/>
      <c r="TYG15" s="23"/>
      <c r="TYH15" s="23"/>
      <c r="TYI15" s="23"/>
      <c r="TYJ15" s="23"/>
      <c r="TYK15" s="23"/>
      <c r="TYL15" s="23"/>
      <c r="TYM15" s="23"/>
      <c r="TYN15" s="23"/>
      <c r="TYO15" s="23"/>
      <c r="TYP15" s="23"/>
      <c r="TYQ15" s="23"/>
      <c r="TYR15" s="23"/>
      <c r="TYS15" s="23"/>
      <c r="TYT15" s="23"/>
      <c r="TYU15" s="23"/>
      <c r="TYV15" s="23"/>
      <c r="TYW15" s="23"/>
      <c r="TYX15" s="23"/>
      <c r="TYY15" s="23"/>
      <c r="TYZ15" s="23"/>
      <c r="TZA15" s="23"/>
      <c r="TZB15" s="23"/>
      <c r="TZC15" s="23"/>
      <c r="TZD15" s="23"/>
      <c r="TZE15" s="23"/>
      <c r="TZF15" s="23"/>
      <c r="TZG15" s="23"/>
      <c r="TZH15" s="23"/>
      <c r="TZI15" s="23"/>
      <c r="TZJ15" s="23"/>
      <c r="TZK15" s="23"/>
      <c r="TZL15" s="23"/>
      <c r="TZM15" s="23"/>
      <c r="TZN15" s="23"/>
      <c r="TZO15" s="23"/>
      <c r="TZP15" s="23"/>
      <c r="TZQ15" s="23"/>
      <c r="TZR15" s="23"/>
      <c r="TZS15" s="23"/>
      <c r="TZT15" s="23"/>
      <c r="TZU15" s="23"/>
      <c r="TZV15" s="23"/>
      <c r="TZW15" s="23"/>
      <c r="TZX15" s="23"/>
      <c r="TZY15" s="23"/>
      <c r="TZZ15" s="23"/>
      <c r="UAA15" s="23"/>
      <c r="UAB15" s="23"/>
      <c r="UAC15" s="23"/>
      <c r="UAD15" s="23"/>
      <c r="UAE15" s="23"/>
      <c r="UAF15" s="23"/>
      <c r="UAG15" s="23"/>
      <c r="UAH15" s="23"/>
      <c r="UAI15" s="23"/>
      <c r="UAJ15" s="23"/>
      <c r="UAK15" s="23"/>
      <c r="UAL15" s="23"/>
      <c r="UAM15" s="23"/>
      <c r="UAN15" s="23"/>
      <c r="UAO15" s="23"/>
      <c r="UAP15" s="23"/>
      <c r="UAQ15" s="23"/>
      <c r="UAR15" s="23"/>
      <c r="UAS15" s="23"/>
      <c r="UAT15" s="23"/>
      <c r="UAU15" s="23"/>
      <c r="UAV15" s="23"/>
      <c r="UAW15" s="23"/>
      <c r="UAX15" s="23"/>
      <c r="UAY15" s="23"/>
      <c r="UAZ15" s="23"/>
      <c r="UBA15" s="23"/>
      <c r="UBB15" s="23"/>
      <c r="UBC15" s="23"/>
      <c r="UBD15" s="23"/>
      <c r="UBE15" s="23"/>
      <c r="UBF15" s="23"/>
      <c r="UBG15" s="23"/>
      <c r="UBH15" s="23"/>
      <c r="UBI15" s="23"/>
      <c r="UBJ15" s="23"/>
      <c r="UBK15" s="23"/>
      <c r="UBL15" s="23"/>
      <c r="UBM15" s="23"/>
      <c r="UBN15" s="23"/>
      <c r="UBO15" s="23"/>
      <c r="UBP15" s="23"/>
      <c r="UBQ15" s="23"/>
      <c r="UBR15" s="23"/>
      <c r="UBS15" s="23"/>
      <c r="UBT15" s="23"/>
      <c r="UBU15" s="23"/>
      <c r="UBV15" s="23"/>
      <c r="UBW15" s="23"/>
      <c r="UBX15" s="23"/>
      <c r="UBY15" s="23"/>
      <c r="UBZ15" s="23"/>
      <c r="UCA15" s="23"/>
      <c r="UCB15" s="23"/>
      <c r="UCC15" s="23"/>
      <c r="UCD15" s="23"/>
      <c r="UCE15" s="23"/>
      <c r="UCF15" s="23"/>
      <c r="UCG15" s="23"/>
      <c r="UCH15" s="23"/>
      <c r="UCI15" s="23"/>
      <c r="UCJ15" s="23"/>
      <c r="UCK15" s="23"/>
      <c r="UCL15" s="23"/>
      <c r="UCM15" s="23"/>
      <c r="UCN15" s="23"/>
      <c r="UCO15" s="23"/>
      <c r="UCP15" s="23"/>
      <c r="UCQ15" s="23"/>
      <c r="UCR15" s="23"/>
      <c r="UCS15" s="23"/>
      <c r="UCT15" s="23"/>
      <c r="UCU15" s="23"/>
      <c r="UCV15" s="23"/>
      <c r="UCW15" s="23"/>
      <c r="UCX15" s="23"/>
      <c r="UCY15" s="23"/>
      <c r="UCZ15" s="23"/>
      <c r="UDA15" s="23"/>
      <c r="UDB15" s="23"/>
      <c r="UDC15" s="23"/>
      <c r="UDD15" s="23"/>
      <c r="UDE15" s="23"/>
      <c r="UDF15" s="23"/>
      <c r="UDG15" s="23"/>
      <c r="UDH15" s="23"/>
      <c r="UDI15" s="23"/>
      <c r="UDJ15" s="23"/>
      <c r="UDK15" s="23"/>
      <c r="UDL15" s="23"/>
      <c r="UDM15" s="23"/>
      <c r="UDN15" s="23"/>
      <c r="UDO15" s="23"/>
      <c r="UDP15" s="23"/>
      <c r="UDQ15" s="23"/>
      <c r="UDR15" s="23"/>
      <c r="UDS15" s="23"/>
      <c r="UDT15" s="23"/>
      <c r="UDU15" s="23"/>
      <c r="UDV15" s="23"/>
      <c r="UDW15" s="23"/>
      <c r="UDX15" s="23"/>
      <c r="UDY15" s="23"/>
      <c r="UDZ15" s="23"/>
      <c r="UEA15" s="23"/>
      <c r="UEB15" s="23"/>
      <c r="UEC15" s="23"/>
      <c r="UED15" s="23"/>
      <c r="UEE15" s="23"/>
      <c r="UEF15" s="23"/>
      <c r="UEG15" s="23"/>
      <c r="UEH15" s="23"/>
      <c r="UEI15" s="23"/>
      <c r="UEJ15" s="23"/>
      <c r="UEK15" s="23"/>
      <c r="UEL15" s="23"/>
      <c r="UEM15" s="23"/>
      <c r="UEN15" s="23"/>
      <c r="UEO15" s="23"/>
      <c r="UEP15" s="23"/>
      <c r="UEQ15" s="23"/>
      <c r="UER15" s="23"/>
      <c r="UES15" s="23"/>
      <c r="UET15" s="23"/>
      <c r="UEU15" s="23"/>
      <c r="UEV15" s="23"/>
      <c r="UEW15" s="23"/>
      <c r="UEX15" s="23"/>
      <c r="UEY15" s="23"/>
      <c r="UEZ15" s="23"/>
      <c r="UFA15" s="23"/>
      <c r="UFB15" s="23"/>
      <c r="UFC15" s="23"/>
      <c r="UFD15" s="23"/>
      <c r="UFE15" s="23"/>
      <c r="UFF15" s="23"/>
      <c r="UFG15" s="23"/>
      <c r="UFH15" s="23"/>
      <c r="UFI15" s="23"/>
      <c r="UFJ15" s="23"/>
      <c r="UFK15" s="23"/>
      <c r="UFL15" s="23"/>
      <c r="UFM15" s="23"/>
      <c r="UFN15" s="23"/>
      <c r="UFO15" s="23"/>
      <c r="UFP15" s="23"/>
      <c r="UFQ15" s="23"/>
      <c r="UFR15" s="23"/>
      <c r="UFS15" s="23"/>
      <c r="UFT15" s="23"/>
      <c r="UFU15" s="23"/>
      <c r="UFV15" s="23"/>
      <c r="UFW15" s="23"/>
      <c r="UFX15" s="23"/>
      <c r="UFY15" s="23"/>
      <c r="UFZ15" s="23"/>
      <c r="UGA15" s="23"/>
      <c r="UGB15" s="23"/>
      <c r="UGC15" s="23"/>
      <c r="UGD15" s="23"/>
      <c r="UGE15" s="23"/>
      <c r="UGF15" s="23"/>
      <c r="UGG15" s="23"/>
      <c r="UGH15" s="23"/>
      <c r="UGI15" s="23"/>
      <c r="UGJ15" s="23"/>
      <c r="UGK15" s="23"/>
      <c r="UGL15" s="23"/>
      <c r="UGM15" s="23"/>
      <c r="UGN15" s="23"/>
      <c r="UGO15" s="23"/>
      <c r="UGP15" s="23"/>
      <c r="UGQ15" s="23"/>
      <c r="UGR15" s="23"/>
      <c r="UGS15" s="23"/>
      <c r="UGT15" s="23"/>
      <c r="UGU15" s="23"/>
      <c r="UGV15" s="23"/>
      <c r="UGW15" s="23"/>
      <c r="UGX15" s="23"/>
      <c r="UGY15" s="23"/>
      <c r="UGZ15" s="23"/>
      <c r="UHA15" s="23"/>
      <c r="UHB15" s="23"/>
      <c r="UHC15" s="23"/>
      <c r="UHD15" s="23"/>
      <c r="UHE15" s="23"/>
      <c r="UHF15" s="23"/>
      <c r="UHG15" s="23"/>
      <c r="UHH15" s="23"/>
      <c r="UHI15" s="23"/>
      <c r="UHJ15" s="23"/>
      <c r="UHK15" s="23"/>
      <c r="UHL15" s="23"/>
      <c r="UHM15" s="23"/>
      <c r="UHN15" s="23"/>
      <c r="UHO15" s="23"/>
      <c r="UHP15" s="23"/>
      <c r="UHQ15" s="23"/>
      <c r="UHR15" s="23"/>
      <c r="UHS15" s="23"/>
      <c r="UHT15" s="23"/>
      <c r="UHU15" s="23"/>
      <c r="UHV15" s="23"/>
      <c r="UHW15" s="23"/>
      <c r="UHX15" s="23"/>
      <c r="UHY15" s="23"/>
      <c r="UHZ15" s="23"/>
      <c r="UIA15" s="23"/>
      <c r="UIB15" s="23"/>
      <c r="UIC15" s="23"/>
      <c r="UID15" s="23"/>
      <c r="UIE15" s="23"/>
      <c r="UIF15" s="23"/>
      <c r="UIG15" s="23"/>
      <c r="UIH15" s="23"/>
      <c r="UII15" s="23"/>
      <c r="UIJ15" s="23"/>
      <c r="UIK15" s="23"/>
      <c r="UIL15" s="23"/>
      <c r="UIM15" s="23"/>
      <c r="UIN15" s="23"/>
      <c r="UIO15" s="23"/>
      <c r="UIP15" s="23"/>
      <c r="UIQ15" s="23"/>
      <c r="UIR15" s="23"/>
      <c r="UIS15" s="23"/>
      <c r="UIT15" s="23"/>
      <c r="UIU15" s="23"/>
      <c r="UIV15" s="23"/>
      <c r="UIW15" s="23"/>
      <c r="UIX15" s="23"/>
      <c r="UIY15" s="23"/>
      <c r="UIZ15" s="23"/>
      <c r="UJA15" s="23"/>
      <c r="UJB15" s="23"/>
      <c r="UJC15" s="23"/>
      <c r="UJD15" s="23"/>
      <c r="UJE15" s="23"/>
      <c r="UJF15" s="23"/>
      <c r="UJG15" s="23"/>
      <c r="UJH15" s="23"/>
      <c r="UJI15" s="23"/>
      <c r="UJJ15" s="23"/>
      <c r="UJK15" s="23"/>
      <c r="UJL15" s="23"/>
      <c r="UJM15" s="23"/>
      <c r="UJN15" s="23"/>
      <c r="UJO15" s="23"/>
      <c r="UJP15" s="23"/>
      <c r="UJQ15" s="23"/>
      <c r="UJR15" s="23"/>
      <c r="UJS15" s="23"/>
      <c r="UJT15" s="23"/>
      <c r="UJU15" s="23"/>
      <c r="UJV15" s="23"/>
      <c r="UJW15" s="23"/>
      <c r="UJX15" s="23"/>
      <c r="UJY15" s="23"/>
      <c r="UJZ15" s="23"/>
      <c r="UKA15" s="23"/>
      <c r="UKB15" s="23"/>
      <c r="UKC15" s="23"/>
      <c r="UKD15" s="23"/>
      <c r="UKE15" s="23"/>
      <c r="UKF15" s="23"/>
      <c r="UKG15" s="23"/>
      <c r="UKH15" s="23"/>
      <c r="UKI15" s="23"/>
      <c r="UKJ15" s="23"/>
      <c r="UKK15" s="23"/>
      <c r="UKL15" s="23"/>
      <c r="UKM15" s="23"/>
      <c r="UKN15" s="23"/>
      <c r="UKO15" s="23"/>
      <c r="UKP15" s="23"/>
      <c r="UKQ15" s="23"/>
      <c r="UKR15" s="23"/>
      <c r="UKS15" s="23"/>
      <c r="UKT15" s="23"/>
      <c r="UKU15" s="23"/>
      <c r="UKV15" s="23"/>
      <c r="UKW15" s="23"/>
      <c r="UKX15" s="23"/>
      <c r="UKY15" s="23"/>
      <c r="UKZ15" s="23"/>
      <c r="ULA15" s="23"/>
      <c r="ULB15" s="23"/>
      <c r="ULC15" s="23"/>
      <c r="ULD15" s="23"/>
      <c r="ULE15" s="23"/>
      <c r="ULF15" s="23"/>
      <c r="ULG15" s="23"/>
      <c r="ULH15" s="23"/>
      <c r="ULI15" s="23"/>
      <c r="ULJ15" s="23"/>
      <c r="ULK15" s="23"/>
      <c r="ULL15" s="23"/>
      <c r="ULM15" s="23"/>
      <c r="ULN15" s="23"/>
      <c r="ULO15" s="23"/>
      <c r="ULP15" s="23"/>
      <c r="ULQ15" s="23"/>
      <c r="ULR15" s="23"/>
      <c r="ULS15" s="23"/>
      <c r="ULT15" s="23"/>
      <c r="ULU15" s="23"/>
      <c r="ULV15" s="23"/>
      <c r="ULW15" s="23"/>
      <c r="ULX15" s="23"/>
      <c r="ULY15" s="23"/>
      <c r="ULZ15" s="23"/>
      <c r="UMA15" s="23"/>
      <c r="UMB15" s="23"/>
      <c r="UMC15" s="23"/>
      <c r="UMD15" s="23"/>
      <c r="UME15" s="23"/>
      <c r="UMF15" s="23"/>
      <c r="UMG15" s="23"/>
      <c r="UMH15" s="23"/>
      <c r="UMI15" s="23"/>
      <c r="UMJ15" s="23"/>
      <c r="UMK15" s="23"/>
      <c r="UML15" s="23"/>
      <c r="UMM15" s="23"/>
      <c r="UMN15" s="23"/>
      <c r="UMO15" s="23"/>
      <c r="UMP15" s="23"/>
      <c r="UMQ15" s="23"/>
      <c r="UMR15" s="23"/>
      <c r="UMS15" s="23"/>
      <c r="UMT15" s="23"/>
      <c r="UMU15" s="23"/>
      <c r="UMV15" s="23"/>
      <c r="UMW15" s="23"/>
      <c r="UMX15" s="23"/>
      <c r="UMY15" s="23"/>
      <c r="UMZ15" s="23"/>
      <c r="UNA15" s="23"/>
      <c r="UNB15" s="23"/>
      <c r="UNC15" s="23"/>
      <c r="UND15" s="23"/>
      <c r="UNE15" s="23"/>
      <c r="UNF15" s="23"/>
      <c r="UNG15" s="23"/>
      <c r="UNH15" s="23"/>
      <c r="UNI15" s="23"/>
      <c r="UNJ15" s="23"/>
      <c r="UNK15" s="23"/>
      <c r="UNL15" s="23"/>
      <c r="UNM15" s="23"/>
      <c r="UNN15" s="23"/>
      <c r="UNO15" s="23"/>
      <c r="UNP15" s="23"/>
      <c r="UNQ15" s="23"/>
      <c r="UNR15" s="23"/>
      <c r="UNS15" s="23"/>
      <c r="UNT15" s="23"/>
      <c r="UNU15" s="23"/>
      <c r="UNV15" s="23"/>
      <c r="UNW15" s="23"/>
      <c r="UNX15" s="23"/>
      <c r="UNY15" s="23"/>
      <c r="UNZ15" s="23"/>
      <c r="UOA15" s="23"/>
      <c r="UOB15" s="23"/>
      <c r="UOC15" s="23"/>
      <c r="UOD15" s="23"/>
      <c r="UOE15" s="23"/>
      <c r="UOF15" s="23"/>
      <c r="UOG15" s="23"/>
      <c r="UOH15" s="23"/>
      <c r="UOI15" s="23"/>
      <c r="UOJ15" s="23"/>
      <c r="UOK15" s="23"/>
      <c r="UOL15" s="23"/>
      <c r="UOM15" s="23"/>
      <c r="UON15" s="23"/>
      <c r="UOO15" s="23"/>
      <c r="UOP15" s="23"/>
      <c r="UOQ15" s="23"/>
      <c r="UOR15" s="23"/>
      <c r="UOS15" s="23"/>
      <c r="UOT15" s="23"/>
      <c r="UOU15" s="23"/>
      <c r="UOV15" s="23"/>
      <c r="UOW15" s="23"/>
      <c r="UOX15" s="23"/>
      <c r="UOY15" s="23"/>
      <c r="UOZ15" s="23"/>
      <c r="UPA15" s="23"/>
      <c r="UPB15" s="23"/>
      <c r="UPC15" s="23"/>
      <c r="UPD15" s="23"/>
      <c r="UPE15" s="23"/>
      <c r="UPF15" s="23"/>
      <c r="UPG15" s="23"/>
      <c r="UPH15" s="23"/>
      <c r="UPI15" s="23"/>
      <c r="UPJ15" s="23"/>
      <c r="UPK15" s="23"/>
      <c r="UPL15" s="23"/>
      <c r="UPM15" s="23"/>
      <c r="UPN15" s="23"/>
      <c r="UPO15" s="23"/>
      <c r="UPP15" s="23"/>
      <c r="UPQ15" s="23"/>
      <c r="UPR15" s="23"/>
      <c r="UPS15" s="23"/>
      <c r="UPT15" s="23"/>
      <c r="UPU15" s="23"/>
      <c r="UPV15" s="23"/>
      <c r="UPW15" s="23"/>
      <c r="UPX15" s="23"/>
      <c r="UPY15" s="23"/>
      <c r="UPZ15" s="23"/>
      <c r="UQA15" s="23"/>
      <c r="UQB15" s="23"/>
      <c r="UQC15" s="23"/>
      <c r="UQD15" s="23"/>
      <c r="UQE15" s="23"/>
      <c r="UQF15" s="23"/>
      <c r="UQG15" s="23"/>
      <c r="UQH15" s="23"/>
      <c r="UQI15" s="23"/>
      <c r="UQJ15" s="23"/>
      <c r="UQK15" s="23"/>
      <c r="UQL15" s="23"/>
      <c r="UQM15" s="23"/>
      <c r="UQN15" s="23"/>
      <c r="UQO15" s="23"/>
      <c r="UQP15" s="23"/>
      <c r="UQQ15" s="23"/>
      <c r="UQR15" s="23"/>
      <c r="UQS15" s="23"/>
      <c r="UQT15" s="23"/>
      <c r="UQU15" s="23"/>
      <c r="UQV15" s="23"/>
      <c r="UQW15" s="23"/>
      <c r="UQX15" s="23"/>
      <c r="UQY15" s="23"/>
      <c r="UQZ15" s="23"/>
      <c r="URA15" s="23"/>
      <c r="URB15" s="23"/>
      <c r="URC15" s="23"/>
      <c r="URD15" s="23"/>
      <c r="URE15" s="23"/>
      <c r="URF15" s="23"/>
      <c r="URG15" s="23"/>
      <c r="URH15" s="23"/>
      <c r="URI15" s="23"/>
      <c r="URJ15" s="23"/>
      <c r="URK15" s="23"/>
      <c r="URL15" s="23"/>
      <c r="URM15" s="23"/>
      <c r="URN15" s="23"/>
      <c r="URO15" s="23"/>
      <c r="URP15" s="23"/>
      <c r="URQ15" s="23"/>
      <c r="URR15" s="23"/>
      <c r="URS15" s="23"/>
      <c r="URT15" s="23"/>
      <c r="URU15" s="23"/>
      <c r="URV15" s="23"/>
      <c r="URW15" s="23"/>
      <c r="URX15" s="23"/>
      <c r="URY15" s="23"/>
      <c r="URZ15" s="23"/>
      <c r="USA15" s="23"/>
      <c r="USB15" s="23"/>
      <c r="USC15" s="23"/>
      <c r="USD15" s="23"/>
      <c r="USE15" s="23"/>
      <c r="USF15" s="23"/>
      <c r="USG15" s="23"/>
      <c r="USH15" s="23"/>
      <c r="USI15" s="23"/>
      <c r="USJ15" s="23"/>
      <c r="USK15" s="23"/>
      <c r="USL15" s="23"/>
      <c r="USM15" s="23"/>
      <c r="USN15" s="23"/>
      <c r="USO15" s="23"/>
      <c r="USP15" s="23"/>
      <c r="USQ15" s="23"/>
      <c r="USR15" s="23"/>
      <c r="USS15" s="23"/>
      <c r="UST15" s="23"/>
      <c r="USU15" s="23"/>
      <c r="USV15" s="23"/>
      <c r="USW15" s="23"/>
      <c r="USX15" s="23"/>
      <c r="USY15" s="23"/>
      <c r="USZ15" s="23"/>
      <c r="UTA15" s="23"/>
      <c r="UTB15" s="23"/>
      <c r="UTC15" s="23"/>
      <c r="UTD15" s="23"/>
      <c r="UTE15" s="23"/>
      <c r="UTF15" s="23"/>
      <c r="UTG15" s="23"/>
      <c r="UTH15" s="23"/>
      <c r="UTI15" s="23"/>
      <c r="UTJ15" s="23"/>
      <c r="UTK15" s="23"/>
      <c r="UTL15" s="23"/>
      <c r="UTM15" s="23"/>
      <c r="UTN15" s="23"/>
      <c r="UTO15" s="23"/>
      <c r="UTP15" s="23"/>
      <c r="UTQ15" s="23"/>
      <c r="UTR15" s="23"/>
      <c r="UTS15" s="23"/>
      <c r="UTT15" s="23"/>
      <c r="UTU15" s="23"/>
      <c r="UTV15" s="23"/>
      <c r="UTW15" s="23"/>
      <c r="UTX15" s="23"/>
      <c r="UTY15" s="23"/>
      <c r="UTZ15" s="23"/>
      <c r="UUA15" s="23"/>
      <c r="UUB15" s="23"/>
      <c r="UUC15" s="23"/>
      <c r="UUD15" s="23"/>
      <c r="UUE15" s="23"/>
      <c r="UUF15" s="23"/>
      <c r="UUG15" s="23"/>
      <c r="UUH15" s="23"/>
      <c r="UUI15" s="23"/>
      <c r="UUJ15" s="23"/>
      <c r="UUK15" s="23"/>
      <c r="UUL15" s="23"/>
      <c r="UUM15" s="23"/>
      <c r="UUN15" s="23"/>
      <c r="UUO15" s="23"/>
      <c r="UUP15" s="23"/>
      <c r="UUQ15" s="23"/>
      <c r="UUR15" s="23"/>
      <c r="UUS15" s="23"/>
      <c r="UUT15" s="23"/>
      <c r="UUU15" s="23"/>
      <c r="UUV15" s="23"/>
      <c r="UUW15" s="23"/>
      <c r="UUX15" s="23"/>
      <c r="UUY15" s="23"/>
      <c r="UUZ15" s="23"/>
      <c r="UVA15" s="23"/>
      <c r="UVB15" s="23"/>
      <c r="UVC15" s="23"/>
      <c r="UVD15" s="23"/>
      <c r="UVE15" s="23"/>
      <c r="UVF15" s="23"/>
      <c r="UVG15" s="23"/>
      <c r="UVH15" s="23"/>
      <c r="UVI15" s="23"/>
      <c r="UVJ15" s="23"/>
      <c r="UVK15" s="23"/>
      <c r="UVL15" s="23"/>
      <c r="UVM15" s="23"/>
      <c r="UVN15" s="23"/>
      <c r="UVO15" s="23"/>
      <c r="UVP15" s="23"/>
      <c r="UVQ15" s="23"/>
      <c r="UVR15" s="23"/>
      <c r="UVS15" s="23"/>
      <c r="UVT15" s="23"/>
      <c r="UVU15" s="23"/>
      <c r="UVV15" s="23"/>
      <c r="UVW15" s="23"/>
      <c r="UVX15" s="23"/>
      <c r="UVY15" s="23"/>
      <c r="UVZ15" s="23"/>
      <c r="UWA15" s="23"/>
      <c r="UWB15" s="23"/>
      <c r="UWC15" s="23"/>
      <c r="UWD15" s="23"/>
      <c r="UWE15" s="23"/>
      <c r="UWF15" s="23"/>
      <c r="UWG15" s="23"/>
      <c r="UWH15" s="23"/>
      <c r="UWI15" s="23"/>
      <c r="UWJ15" s="23"/>
      <c r="UWK15" s="23"/>
      <c r="UWL15" s="23"/>
      <c r="UWM15" s="23"/>
      <c r="UWN15" s="23"/>
      <c r="UWO15" s="23"/>
      <c r="UWP15" s="23"/>
      <c r="UWQ15" s="23"/>
      <c r="UWR15" s="23"/>
      <c r="UWS15" s="23"/>
      <c r="UWT15" s="23"/>
      <c r="UWU15" s="23"/>
      <c r="UWV15" s="23"/>
      <c r="UWW15" s="23"/>
      <c r="UWX15" s="23"/>
      <c r="UWY15" s="23"/>
      <c r="UWZ15" s="23"/>
      <c r="UXA15" s="23"/>
      <c r="UXB15" s="23"/>
      <c r="UXC15" s="23"/>
      <c r="UXD15" s="23"/>
      <c r="UXE15" s="23"/>
      <c r="UXF15" s="23"/>
      <c r="UXG15" s="23"/>
      <c r="UXH15" s="23"/>
      <c r="UXI15" s="23"/>
      <c r="UXJ15" s="23"/>
      <c r="UXK15" s="23"/>
      <c r="UXL15" s="23"/>
      <c r="UXM15" s="23"/>
      <c r="UXN15" s="23"/>
      <c r="UXO15" s="23"/>
      <c r="UXP15" s="23"/>
      <c r="UXQ15" s="23"/>
      <c r="UXR15" s="23"/>
      <c r="UXS15" s="23"/>
      <c r="UXT15" s="23"/>
      <c r="UXU15" s="23"/>
      <c r="UXV15" s="23"/>
      <c r="UXW15" s="23"/>
      <c r="UXX15" s="23"/>
      <c r="UXY15" s="23"/>
      <c r="UXZ15" s="23"/>
      <c r="UYA15" s="23"/>
      <c r="UYB15" s="23"/>
      <c r="UYC15" s="23"/>
      <c r="UYD15" s="23"/>
      <c r="UYE15" s="23"/>
      <c r="UYF15" s="23"/>
      <c r="UYG15" s="23"/>
      <c r="UYH15" s="23"/>
      <c r="UYI15" s="23"/>
      <c r="UYJ15" s="23"/>
      <c r="UYK15" s="23"/>
      <c r="UYL15" s="23"/>
      <c r="UYM15" s="23"/>
      <c r="UYN15" s="23"/>
      <c r="UYO15" s="23"/>
      <c r="UYP15" s="23"/>
      <c r="UYQ15" s="23"/>
      <c r="UYR15" s="23"/>
      <c r="UYS15" s="23"/>
      <c r="UYT15" s="23"/>
      <c r="UYU15" s="23"/>
      <c r="UYV15" s="23"/>
      <c r="UYW15" s="23"/>
      <c r="UYX15" s="23"/>
      <c r="UYY15" s="23"/>
      <c r="UYZ15" s="23"/>
      <c r="UZA15" s="23"/>
      <c r="UZB15" s="23"/>
      <c r="UZC15" s="23"/>
      <c r="UZD15" s="23"/>
      <c r="UZE15" s="23"/>
      <c r="UZF15" s="23"/>
      <c r="UZG15" s="23"/>
      <c r="UZH15" s="23"/>
      <c r="UZI15" s="23"/>
      <c r="UZJ15" s="23"/>
      <c r="UZK15" s="23"/>
      <c r="UZL15" s="23"/>
      <c r="UZM15" s="23"/>
      <c r="UZN15" s="23"/>
      <c r="UZO15" s="23"/>
      <c r="UZP15" s="23"/>
      <c r="UZQ15" s="23"/>
      <c r="UZR15" s="23"/>
      <c r="UZS15" s="23"/>
      <c r="UZT15" s="23"/>
      <c r="UZU15" s="23"/>
      <c r="UZV15" s="23"/>
      <c r="UZW15" s="23"/>
      <c r="UZX15" s="23"/>
      <c r="UZY15" s="23"/>
      <c r="UZZ15" s="23"/>
      <c r="VAA15" s="23"/>
      <c r="VAB15" s="23"/>
      <c r="VAC15" s="23"/>
      <c r="VAD15" s="23"/>
      <c r="VAE15" s="23"/>
      <c r="VAF15" s="23"/>
      <c r="VAG15" s="23"/>
      <c r="VAH15" s="23"/>
      <c r="VAI15" s="23"/>
      <c r="VAJ15" s="23"/>
      <c r="VAK15" s="23"/>
      <c r="VAL15" s="23"/>
      <c r="VAM15" s="23"/>
      <c r="VAN15" s="23"/>
      <c r="VAO15" s="23"/>
      <c r="VAP15" s="23"/>
      <c r="VAQ15" s="23"/>
      <c r="VAR15" s="23"/>
      <c r="VAS15" s="23"/>
      <c r="VAT15" s="23"/>
      <c r="VAU15" s="23"/>
      <c r="VAV15" s="23"/>
      <c r="VAW15" s="23"/>
      <c r="VAX15" s="23"/>
      <c r="VAY15" s="23"/>
      <c r="VAZ15" s="23"/>
      <c r="VBA15" s="23"/>
      <c r="VBB15" s="23"/>
      <c r="VBC15" s="23"/>
      <c r="VBD15" s="23"/>
      <c r="VBE15" s="23"/>
      <c r="VBF15" s="23"/>
      <c r="VBG15" s="23"/>
      <c r="VBH15" s="23"/>
      <c r="VBI15" s="23"/>
      <c r="VBJ15" s="23"/>
      <c r="VBK15" s="23"/>
      <c r="VBL15" s="23"/>
      <c r="VBM15" s="23"/>
      <c r="VBN15" s="23"/>
      <c r="VBO15" s="23"/>
      <c r="VBP15" s="23"/>
      <c r="VBQ15" s="23"/>
      <c r="VBR15" s="23"/>
      <c r="VBS15" s="23"/>
      <c r="VBT15" s="23"/>
      <c r="VBU15" s="23"/>
      <c r="VBV15" s="23"/>
      <c r="VBW15" s="23"/>
      <c r="VBX15" s="23"/>
      <c r="VBY15" s="23"/>
      <c r="VBZ15" s="23"/>
      <c r="VCA15" s="23"/>
      <c r="VCB15" s="23"/>
      <c r="VCC15" s="23"/>
      <c r="VCD15" s="23"/>
      <c r="VCE15" s="23"/>
      <c r="VCF15" s="23"/>
      <c r="VCG15" s="23"/>
      <c r="VCH15" s="23"/>
      <c r="VCI15" s="23"/>
      <c r="VCJ15" s="23"/>
      <c r="VCK15" s="23"/>
      <c r="VCL15" s="23"/>
      <c r="VCM15" s="23"/>
      <c r="VCN15" s="23"/>
      <c r="VCO15" s="23"/>
      <c r="VCP15" s="23"/>
      <c r="VCQ15" s="23"/>
      <c r="VCR15" s="23"/>
      <c r="VCS15" s="23"/>
      <c r="VCT15" s="23"/>
      <c r="VCU15" s="23"/>
      <c r="VCV15" s="23"/>
      <c r="VCW15" s="23"/>
      <c r="VCX15" s="23"/>
      <c r="VCY15" s="23"/>
      <c r="VCZ15" s="23"/>
      <c r="VDA15" s="23"/>
      <c r="VDB15" s="23"/>
      <c r="VDC15" s="23"/>
      <c r="VDD15" s="23"/>
      <c r="VDE15" s="23"/>
      <c r="VDF15" s="23"/>
      <c r="VDG15" s="23"/>
      <c r="VDH15" s="23"/>
      <c r="VDI15" s="23"/>
      <c r="VDJ15" s="23"/>
      <c r="VDK15" s="23"/>
      <c r="VDL15" s="23"/>
      <c r="VDM15" s="23"/>
      <c r="VDN15" s="23"/>
      <c r="VDO15" s="23"/>
      <c r="VDP15" s="23"/>
      <c r="VDQ15" s="23"/>
      <c r="VDR15" s="23"/>
      <c r="VDS15" s="23"/>
      <c r="VDT15" s="23"/>
      <c r="VDU15" s="23"/>
      <c r="VDV15" s="23"/>
      <c r="VDW15" s="23"/>
      <c r="VDX15" s="23"/>
      <c r="VDY15" s="23"/>
      <c r="VDZ15" s="23"/>
      <c r="VEA15" s="23"/>
      <c r="VEB15" s="23"/>
      <c r="VEC15" s="23"/>
      <c r="VED15" s="23"/>
      <c r="VEE15" s="23"/>
      <c r="VEF15" s="23"/>
      <c r="VEG15" s="23"/>
      <c r="VEH15" s="23"/>
      <c r="VEI15" s="23"/>
      <c r="VEJ15" s="23"/>
      <c r="VEK15" s="23"/>
      <c r="VEL15" s="23"/>
      <c r="VEM15" s="23"/>
      <c r="VEN15" s="23"/>
      <c r="VEO15" s="23"/>
      <c r="VEP15" s="23"/>
      <c r="VEQ15" s="23"/>
      <c r="VER15" s="23"/>
      <c r="VES15" s="23"/>
      <c r="VET15" s="23"/>
      <c r="VEU15" s="23"/>
      <c r="VEV15" s="23"/>
      <c r="VEW15" s="23"/>
      <c r="VEX15" s="23"/>
      <c r="VEY15" s="23"/>
      <c r="VEZ15" s="23"/>
      <c r="VFA15" s="23"/>
      <c r="VFB15" s="23"/>
      <c r="VFC15" s="23"/>
      <c r="VFD15" s="23"/>
      <c r="VFE15" s="23"/>
      <c r="VFF15" s="23"/>
      <c r="VFG15" s="23"/>
      <c r="VFH15" s="23"/>
      <c r="VFI15" s="23"/>
      <c r="VFJ15" s="23"/>
      <c r="VFK15" s="23"/>
      <c r="VFL15" s="23"/>
      <c r="VFM15" s="23"/>
      <c r="VFN15" s="23"/>
      <c r="VFO15" s="23"/>
      <c r="VFP15" s="23"/>
      <c r="VFQ15" s="23"/>
      <c r="VFR15" s="23"/>
      <c r="VFS15" s="23"/>
      <c r="VFT15" s="23"/>
      <c r="VFU15" s="23"/>
      <c r="VFV15" s="23"/>
      <c r="VFW15" s="23"/>
      <c r="VFX15" s="23"/>
      <c r="VFY15" s="23"/>
      <c r="VFZ15" s="23"/>
      <c r="VGA15" s="23"/>
      <c r="VGB15" s="23"/>
      <c r="VGC15" s="23"/>
      <c r="VGD15" s="23"/>
      <c r="VGE15" s="23"/>
      <c r="VGF15" s="23"/>
      <c r="VGG15" s="23"/>
      <c r="VGH15" s="23"/>
      <c r="VGI15" s="23"/>
      <c r="VGJ15" s="23"/>
      <c r="VGK15" s="23"/>
      <c r="VGL15" s="23"/>
      <c r="VGM15" s="23"/>
      <c r="VGN15" s="23"/>
      <c r="VGO15" s="23"/>
      <c r="VGP15" s="23"/>
      <c r="VGQ15" s="23"/>
      <c r="VGR15" s="23"/>
      <c r="VGS15" s="23"/>
      <c r="VGT15" s="23"/>
      <c r="VGU15" s="23"/>
      <c r="VGV15" s="23"/>
      <c r="VGW15" s="23"/>
      <c r="VGX15" s="23"/>
      <c r="VGY15" s="23"/>
      <c r="VGZ15" s="23"/>
      <c r="VHA15" s="23"/>
      <c r="VHB15" s="23"/>
      <c r="VHC15" s="23"/>
      <c r="VHD15" s="23"/>
      <c r="VHE15" s="23"/>
      <c r="VHF15" s="23"/>
      <c r="VHG15" s="23"/>
      <c r="VHH15" s="23"/>
      <c r="VHI15" s="23"/>
      <c r="VHJ15" s="23"/>
      <c r="VHK15" s="23"/>
      <c r="VHL15" s="23"/>
      <c r="VHM15" s="23"/>
      <c r="VHN15" s="23"/>
      <c r="VHO15" s="23"/>
      <c r="VHP15" s="23"/>
      <c r="VHQ15" s="23"/>
      <c r="VHR15" s="23"/>
      <c r="VHS15" s="23"/>
      <c r="VHT15" s="23"/>
      <c r="VHU15" s="23"/>
      <c r="VHV15" s="23"/>
      <c r="VHW15" s="23"/>
      <c r="VHX15" s="23"/>
      <c r="VHY15" s="23"/>
      <c r="VHZ15" s="23"/>
      <c r="VIA15" s="23"/>
      <c r="VIB15" s="23"/>
      <c r="VIC15" s="23"/>
      <c r="VID15" s="23"/>
      <c r="VIE15" s="23"/>
      <c r="VIF15" s="23"/>
      <c r="VIG15" s="23"/>
      <c r="VIH15" s="23"/>
      <c r="VII15" s="23"/>
      <c r="VIJ15" s="23"/>
      <c r="VIK15" s="23"/>
      <c r="VIL15" s="23"/>
      <c r="VIM15" s="23"/>
      <c r="VIN15" s="23"/>
      <c r="VIO15" s="23"/>
      <c r="VIP15" s="23"/>
      <c r="VIQ15" s="23"/>
      <c r="VIR15" s="23"/>
      <c r="VIS15" s="23"/>
      <c r="VIT15" s="23"/>
      <c r="VIU15" s="23"/>
      <c r="VIV15" s="23"/>
      <c r="VIW15" s="23"/>
      <c r="VIX15" s="23"/>
      <c r="VIY15" s="23"/>
      <c r="VIZ15" s="23"/>
      <c r="VJA15" s="23"/>
      <c r="VJB15" s="23"/>
      <c r="VJC15" s="23"/>
      <c r="VJD15" s="23"/>
      <c r="VJE15" s="23"/>
      <c r="VJF15" s="23"/>
      <c r="VJG15" s="23"/>
      <c r="VJH15" s="23"/>
      <c r="VJI15" s="23"/>
      <c r="VJJ15" s="23"/>
      <c r="VJK15" s="23"/>
      <c r="VJL15" s="23"/>
      <c r="VJM15" s="23"/>
      <c r="VJN15" s="23"/>
      <c r="VJO15" s="23"/>
      <c r="VJP15" s="23"/>
      <c r="VJQ15" s="23"/>
      <c r="VJR15" s="23"/>
      <c r="VJS15" s="23"/>
      <c r="VJT15" s="23"/>
      <c r="VJU15" s="23"/>
      <c r="VJV15" s="23"/>
      <c r="VJW15" s="23"/>
      <c r="VJX15" s="23"/>
      <c r="VJY15" s="23"/>
      <c r="VJZ15" s="23"/>
      <c r="VKA15" s="23"/>
      <c r="VKB15" s="23"/>
      <c r="VKC15" s="23"/>
      <c r="VKD15" s="23"/>
      <c r="VKE15" s="23"/>
      <c r="VKF15" s="23"/>
      <c r="VKG15" s="23"/>
      <c r="VKH15" s="23"/>
      <c r="VKI15" s="23"/>
      <c r="VKJ15" s="23"/>
      <c r="VKK15" s="23"/>
      <c r="VKL15" s="23"/>
      <c r="VKM15" s="23"/>
      <c r="VKN15" s="23"/>
      <c r="VKO15" s="23"/>
      <c r="VKP15" s="23"/>
      <c r="VKQ15" s="23"/>
      <c r="VKR15" s="23"/>
      <c r="VKS15" s="23"/>
      <c r="VKT15" s="23"/>
      <c r="VKU15" s="23"/>
      <c r="VKV15" s="23"/>
      <c r="VKW15" s="23"/>
      <c r="VKX15" s="23"/>
      <c r="VKY15" s="23"/>
      <c r="VKZ15" s="23"/>
      <c r="VLA15" s="23"/>
      <c r="VLB15" s="23"/>
      <c r="VLC15" s="23"/>
      <c r="VLD15" s="23"/>
      <c r="VLE15" s="23"/>
      <c r="VLF15" s="23"/>
      <c r="VLG15" s="23"/>
      <c r="VLH15" s="23"/>
      <c r="VLI15" s="23"/>
      <c r="VLJ15" s="23"/>
      <c r="VLK15" s="23"/>
      <c r="VLL15" s="23"/>
      <c r="VLM15" s="23"/>
      <c r="VLN15" s="23"/>
      <c r="VLO15" s="23"/>
      <c r="VLP15" s="23"/>
      <c r="VLQ15" s="23"/>
      <c r="VLR15" s="23"/>
      <c r="VLS15" s="23"/>
      <c r="VLT15" s="23"/>
      <c r="VLU15" s="23"/>
      <c r="VLV15" s="23"/>
      <c r="VLW15" s="23"/>
      <c r="VLX15" s="23"/>
      <c r="VLY15" s="23"/>
      <c r="VLZ15" s="23"/>
      <c r="VMA15" s="23"/>
      <c r="VMB15" s="23"/>
      <c r="VMC15" s="23"/>
      <c r="VMD15" s="23"/>
      <c r="VME15" s="23"/>
      <c r="VMF15" s="23"/>
      <c r="VMG15" s="23"/>
      <c r="VMH15" s="23"/>
      <c r="VMI15" s="23"/>
      <c r="VMJ15" s="23"/>
      <c r="VMK15" s="23"/>
      <c r="VML15" s="23"/>
      <c r="VMM15" s="23"/>
      <c r="VMN15" s="23"/>
      <c r="VMO15" s="23"/>
      <c r="VMP15" s="23"/>
      <c r="VMQ15" s="23"/>
      <c r="VMR15" s="23"/>
      <c r="VMS15" s="23"/>
      <c r="VMT15" s="23"/>
      <c r="VMU15" s="23"/>
      <c r="VMV15" s="23"/>
      <c r="VMW15" s="23"/>
      <c r="VMX15" s="23"/>
      <c r="VMY15" s="23"/>
      <c r="VMZ15" s="23"/>
      <c r="VNA15" s="23"/>
      <c r="VNB15" s="23"/>
      <c r="VNC15" s="23"/>
      <c r="VND15" s="23"/>
      <c r="VNE15" s="23"/>
      <c r="VNF15" s="23"/>
      <c r="VNG15" s="23"/>
      <c r="VNH15" s="23"/>
      <c r="VNI15" s="23"/>
      <c r="VNJ15" s="23"/>
      <c r="VNK15" s="23"/>
      <c r="VNL15" s="23"/>
      <c r="VNM15" s="23"/>
      <c r="VNN15" s="23"/>
      <c r="VNO15" s="23"/>
      <c r="VNP15" s="23"/>
      <c r="VNQ15" s="23"/>
      <c r="VNR15" s="23"/>
      <c r="VNS15" s="23"/>
      <c r="VNT15" s="23"/>
      <c r="VNU15" s="23"/>
      <c r="VNV15" s="23"/>
      <c r="VNW15" s="23"/>
      <c r="VNX15" s="23"/>
      <c r="VNY15" s="23"/>
      <c r="VNZ15" s="23"/>
      <c r="VOA15" s="23"/>
      <c r="VOB15" s="23"/>
      <c r="VOC15" s="23"/>
      <c r="VOD15" s="23"/>
      <c r="VOE15" s="23"/>
      <c r="VOF15" s="23"/>
      <c r="VOG15" s="23"/>
      <c r="VOH15" s="23"/>
      <c r="VOI15" s="23"/>
      <c r="VOJ15" s="23"/>
      <c r="VOK15" s="23"/>
      <c r="VOL15" s="23"/>
      <c r="VOM15" s="23"/>
      <c r="VON15" s="23"/>
      <c r="VOO15" s="23"/>
      <c r="VOP15" s="23"/>
      <c r="VOQ15" s="23"/>
      <c r="VOR15" s="23"/>
      <c r="VOS15" s="23"/>
      <c r="VOT15" s="23"/>
      <c r="VOU15" s="23"/>
      <c r="VOV15" s="23"/>
      <c r="VOW15" s="23"/>
      <c r="VOX15" s="23"/>
      <c r="VOY15" s="23"/>
      <c r="VOZ15" s="23"/>
      <c r="VPA15" s="23"/>
      <c r="VPB15" s="23"/>
      <c r="VPC15" s="23"/>
      <c r="VPD15" s="23"/>
      <c r="VPE15" s="23"/>
      <c r="VPF15" s="23"/>
      <c r="VPG15" s="23"/>
      <c r="VPH15" s="23"/>
      <c r="VPI15" s="23"/>
      <c r="VPJ15" s="23"/>
      <c r="VPK15" s="23"/>
      <c r="VPL15" s="23"/>
      <c r="VPM15" s="23"/>
      <c r="VPN15" s="23"/>
      <c r="VPO15" s="23"/>
      <c r="VPP15" s="23"/>
      <c r="VPQ15" s="23"/>
      <c r="VPR15" s="23"/>
      <c r="VPS15" s="23"/>
      <c r="VPT15" s="23"/>
      <c r="VPU15" s="23"/>
      <c r="VPV15" s="23"/>
      <c r="VPW15" s="23"/>
      <c r="VPX15" s="23"/>
      <c r="VPY15" s="23"/>
      <c r="VPZ15" s="23"/>
      <c r="VQA15" s="23"/>
      <c r="VQB15" s="23"/>
      <c r="VQC15" s="23"/>
      <c r="VQD15" s="23"/>
      <c r="VQE15" s="23"/>
      <c r="VQF15" s="23"/>
      <c r="VQG15" s="23"/>
      <c r="VQH15" s="23"/>
      <c r="VQI15" s="23"/>
      <c r="VQJ15" s="23"/>
      <c r="VQK15" s="23"/>
      <c r="VQL15" s="23"/>
      <c r="VQM15" s="23"/>
      <c r="VQN15" s="23"/>
      <c r="VQO15" s="23"/>
      <c r="VQP15" s="23"/>
      <c r="VQQ15" s="23"/>
      <c r="VQR15" s="23"/>
      <c r="VQS15" s="23"/>
      <c r="VQT15" s="23"/>
      <c r="VQU15" s="23"/>
      <c r="VQV15" s="23"/>
      <c r="VQW15" s="23"/>
      <c r="VQX15" s="23"/>
      <c r="VQY15" s="23"/>
      <c r="VQZ15" s="23"/>
      <c r="VRA15" s="23"/>
      <c r="VRB15" s="23"/>
      <c r="VRC15" s="23"/>
      <c r="VRD15" s="23"/>
      <c r="VRE15" s="23"/>
      <c r="VRF15" s="23"/>
      <c r="VRG15" s="23"/>
      <c r="VRH15" s="23"/>
      <c r="VRI15" s="23"/>
      <c r="VRJ15" s="23"/>
      <c r="VRK15" s="23"/>
      <c r="VRL15" s="23"/>
      <c r="VRM15" s="23"/>
      <c r="VRN15" s="23"/>
      <c r="VRO15" s="23"/>
      <c r="VRP15" s="23"/>
      <c r="VRQ15" s="23"/>
      <c r="VRR15" s="23"/>
      <c r="VRS15" s="23"/>
      <c r="VRT15" s="23"/>
      <c r="VRU15" s="23"/>
      <c r="VRV15" s="23"/>
      <c r="VRW15" s="23"/>
      <c r="VRX15" s="23"/>
      <c r="VRY15" s="23"/>
      <c r="VRZ15" s="23"/>
      <c r="VSA15" s="23"/>
      <c r="VSB15" s="23"/>
      <c r="VSC15" s="23"/>
      <c r="VSD15" s="23"/>
      <c r="VSE15" s="23"/>
      <c r="VSF15" s="23"/>
      <c r="VSG15" s="23"/>
      <c r="VSH15" s="23"/>
      <c r="VSI15" s="23"/>
      <c r="VSJ15" s="23"/>
      <c r="VSK15" s="23"/>
      <c r="VSL15" s="23"/>
      <c r="VSM15" s="23"/>
      <c r="VSN15" s="23"/>
      <c r="VSO15" s="23"/>
      <c r="VSP15" s="23"/>
      <c r="VSQ15" s="23"/>
      <c r="VSR15" s="23"/>
      <c r="VSS15" s="23"/>
      <c r="VST15" s="23"/>
      <c r="VSU15" s="23"/>
      <c r="VSV15" s="23"/>
      <c r="VSW15" s="23"/>
      <c r="VSX15" s="23"/>
      <c r="VSY15" s="23"/>
      <c r="VSZ15" s="23"/>
      <c r="VTA15" s="23"/>
      <c r="VTB15" s="23"/>
      <c r="VTC15" s="23"/>
      <c r="VTD15" s="23"/>
      <c r="VTE15" s="23"/>
      <c r="VTF15" s="23"/>
      <c r="VTG15" s="23"/>
      <c r="VTH15" s="23"/>
      <c r="VTI15" s="23"/>
      <c r="VTJ15" s="23"/>
      <c r="VTK15" s="23"/>
      <c r="VTL15" s="23"/>
      <c r="VTM15" s="23"/>
      <c r="VTN15" s="23"/>
      <c r="VTO15" s="23"/>
      <c r="VTP15" s="23"/>
      <c r="VTQ15" s="23"/>
      <c r="VTR15" s="23"/>
      <c r="VTS15" s="23"/>
      <c r="VTT15" s="23"/>
      <c r="VTU15" s="23"/>
      <c r="VTV15" s="23"/>
      <c r="VTW15" s="23"/>
      <c r="VTX15" s="23"/>
      <c r="VTY15" s="23"/>
      <c r="VTZ15" s="23"/>
      <c r="VUA15" s="23"/>
      <c r="VUB15" s="23"/>
      <c r="VUC15" s="23"/>
      <c r="VUD15" s="23"/>
      <c r="VUE15" s="23"/>
      <c r="VUF15" s="23"/>
      <c r="VUG15" s="23"/>
      <c r="VUH15" s="23"/>
      <c r="VUI15" s="23"/>
      <c r="VUJ15" s="23"/>
      <c r="VUK15" s="23"/>
      <c r="VUL15" s="23"/>
      <c r="VUM15" s="23"/>
      <c r="VUN15" s="23"/>
      <c r="VUO15" s="23"/>
      <c r="VUP15" s="23"/>
      <c r="VUQ15" s="23"/>
      <c r="VUR15" s="23"/>
      <c r="VUS15" s="23"/>
      <c r="VUT15" s="23"/>
      <c r="VUU15" s="23"/>
      <c r="VUV15" s="23"/>
      <c r="VUW15" s="23"/>
      <c r="VUX15" s="23"/>
      <c r="VUY15" s="23"/>
      <c r="VUZ15" s="23"/>
      <c r="VVA15" s="23"/>
      <c r="VVB15" s="23"/>
      <c r="VVC15" s="23"/>
      <c r="VVD15" s="23"/>
      <c r="VVE15" s="23"/>
      <c r="VVF15" s="23"/>
      <c r="VVG15" s="23"/>
      <c r="VVH15" s="23"/>
      <c r="VVI15" s="23"/>
      <c r="VVJ15" s="23"/>
      <c r="VVK15" s="23"/>
      <c r="VVL15" s="23"/>
      <c r="VVM15" s="23"/>
      <c r="VVN15" s="23"/>
      <c r="VVO15" s="23"/>
      <c r="VVP15" s="23"/>
      <c r="VVQ15" s="23"/>
      <c r="VVR15" s="23"/>
      <c r="VVS15" s="23"/>
      <c r="VVT15" s="23"/>
      <c r="VVU15" s="23"/>
      <c r="VVV15" s="23"/>
      <c r="VVW15" s="23"/>
      <c r="VVX15" s="23"/>
      <c r="VVY15" s="23"/>
      <c r="VVZ15" s="23"/>
      <c r="VWA15" s="23"/>
      <c r="VWB15" s="23"/>
      <c r="VWC15" s="23"/>
      <c r="VWD15" s="23"/>
      <c r="VWE15" s="23"/>
      <c r="VWF15" s="23"/>
      <c r="VWG15" s="23"/>
      <c r="VWH15" s="23"/>
      <c r="VWI15" s="23"/>
      <c r="VWJ15" s="23"/>
      <c r="VWK15" s="23"/>
      <c r="VWL15" s="23"/>
      <c r="VWM15" s="23"/>
      <c r="VWN15" s="23"/>
      <c r="VWO15" s="23"/>
      <c r="VWP15" s="23"/>
      <c r="VWQ15" s="23"/>
      <c r="VWR15" s="23"/>
      <c r="VWS15" s="23"/>
      <c r="VWT15" s="23"/>
      <c r="VWU15" s="23"/>
      <c r="VWV15" s="23"/>
      <c r="VWW15" s="23"/>
      <c r="VWX15" s="23"/>
      <c r="VWY15" s="23"/>
      <c r="VWZ15" s="23"/>
      <c r="VXA15" s="23"/>
      <c r="VXB15" s="23"/>
      <c r="VXC15" s="23"/>
      <c r="VXD15" s="23"/>
      <c r="VXE15" s="23"/>
      <c r="VXF15" s="23"/>
      <c r="VXG15" s="23"/>
      <c r="VXH15" s="23"/>
      <c r="VXI15" s="23"/>
      <c r="VXJ15" s="23"/>
      <c r="VXK15" s="23"/>
      <c r="VXL15" s="23"/>
      <c r="VXM15" s="23"/>
      <c r="VXN15" s="23"/>
      <c r="VXO15" s="23"/>
      <c r="VXP15" s="23"/>
      <c r="VXQ15" s="23"/>
      <c r="VXR15" s="23"/>
      <c r="VXS15" s="23"/>
      <c r="VXT15" s="23"/>
      <c r="VXU15" s="23"/>
      <c r="VXV15" s="23"/>
      <c r="VXW15" s="23"/>
      <c r="VXX15" s="23"/>
      <c r="VXY15" s="23"/>
      <c r="VXZ15" s="23"/>
      <c r="VYA15" s="23"/>
      <c r="VYB15" s="23"/>
      <c r="VYC15" s="23"/>
      <c r="VYD15" s="23"/>
      <c r="VYE15" s="23"/>
      <c r="VYF15" s="23"/>
      <c r="VYG15" s="23"/>
      <c r="VYH15" s="23"/>
      <c r="VYI15" s="23"/>
      <c r="VYJ15" s="23"/>
      <c r="VYK15" s="23"/>
      <c r="VYL15" s="23"/>
      <c r="VYM15" s="23"/>
      <c r="VYN15" s="23"/>
      <c r="VYO15" s="23"/>
      <c r="VYP15" s="23"/>
      <c r="VYQ15" s="23"/>
      <c r="VYR15" s="23"/>
      <c r="VYS15" s="23"/>
      <c r="VYT15" s="23"/>
      <c r="VYU15" s="23"/>
      <c r="VYV15" s="23"/>
      <c r="VYW15" s="23"/>
      <c r="VYX15" s="23"/>
      <c r="VYY15" s="23"/>
      <c r="VYZ15" s="23"/>
      <c r="VZA15" s="23"/>
      <c r="VZB15" s="23"/>
      <c r="VZC15" s="23"/>
      <c r="VZD15" s="23"/>
      <c r="VZE15" s="23"/>
      <c r="VZF15" s="23"/>
      <c r="VZG15" s="23"/>
      <c r="VZH15" s="23"/>
      <c r="VZI15" s="23"/>
      <c r="VZJ15" s="23"/>
      <c r="VZK15" s="23"/>
      <c r="VZL15" s="23"/>
      <c r="VZM15" s="23"/>
      <c r="VZN15" s="23"/>
      <c r="VZO15" s="23"/>
      <c r="VZP15" s="23"/>
      <c r="VZQ15" s="23"/>
      <c r="VZR15" s="23"/>
      <c r="VZS15" s="23"/>
      <c r="VZT15" s="23"/>
      <c r="VZU15" s="23"/>
      <c r="VZV15" s="23"/>
      <c r="VZW15" s="23"/>
      <c r="VZX15" s="23"/>
      <c r="VZY15" s="23"/>
      <c r="VZZ15" s="23"/>
      <c r="WAA15" s="23"/>
      <c r="WAB15" s="23"/>
      <c r="WAC15" s="23"/>
      <c r="WAD15" s="23"/>
      <c r="WAE15" s="23"/>
      <c r="WAF15" s="23"/>
      <c r="WAG15" s="23"/>
      <c r="WAH15" s="23"/>
      <c r="WAI15" s="23"/>
      <c r="WAJ15" s="23"/>
      <c r="WAK15" s="23"/>
      <c r="WAL15" s="23"/>
      <c r="WAM15" s="23"/>
      <c r="WAN15" s="23"/>
      <c r="WAO15" s="23"/>
      <c r="WAP15" s="23"/>
      <c r="WAQ15" s="23"/>
      <c r="WAR15" s="23"/>
      <c r="WAS15" s="23"/>
      <c r="WAT15" s="23"/>
      <c r="WAU15" s="23"/>
      <c r="WAV15" s="23"/>
      <c r="WAW15" s="23"/>
      <c r="WAX15" s="23"/>
      <c r="WAY15" s="23"/>
      <c r="WAZ15" s="23"/>
      <c r="WBA15" s="23"/>
      <c r="WBB15" s="23"/>
      <c r="WBC15" s="23"/>
      <c r="WBD15" s="23"/>
      <c r="WBE15" s="23"/>
      <c r="WBF15" s="23"/>
      <c r="WBG15" s="23"/>
      <c r="WBH15" s="23"/>
      <c r="WBI15" s="23"/>
      <c r="WBJ15" s="23"/>
      <c r="WBK15" s="23"/>
      <c r="WBL15" s="23"/>
      <c r="WBM15" s="23"/>
      <c r="WBN15" s="23"/>
      <c r="WBO15" s="23"/>
      <c r="WBP15" s="23"/>
      <c r="WBQ15" s="23"/>
      <c r="WBR15" s="23"/>
      <c r="WBS15" s="23"/>
      <c r="WBT15" s="23"/>
      <c r="WBU15" s="23"/>
      <c r="WBV15" s="23"/>
      <c r="WBW15" s="23"/>
      <c r="WBX15" s="23"/>
      <c r="WBY15" s="23"/>
      <c r="WBZ15" s="23"/>
      <c r="WCA15" s="23"/>
      <c r="WCB15" s="23"/>
      <c r="WCC15" s="23"/>
      <c r="WCD15" s="23"/>
      <c r="WCE15" s="23"/>
      <c r="WCF15" s="23"/>
      <c r="WCG15" s="23"/>
      <c r="WCH15" s="23"/>
      <c r="WCI15" s="23"/>
      <c r="WCJ15" s="23"/>
      <c r="WCK15" s="23"/>
      <c r="WCL15" s="23"/>
      <c r="WCM15" s="23"/>
      <c r="WCN15" s="23"/>
      <c r="WCO15" s="23"/>
      <c r="WCP15" s="23"/>
      <c r="WCQ15" s="23"/>
      <c r="WCR15" s="23"/>
      <c r="WCS15" s="23"/>
      <c r="WCT15" s="23"/>
      <c r="WCU15" s="23"/>
      <c r="WCV15" s="23"/>
      <c r="WCW15" s="23"/>
      <c r="WCX15" s="23"/>
      <c r="WCY15" s="23"/>
      <c r="WCZ15" s="23"/>
      <c r="WDA15" s="23"/>
      <c r="WDB15" s="23"/>
      <c r="WDC15" s="23"/>
      <c r="WDD15" s="23"/>
      <c r="WDE15" s="23"/>
      <c r="WDF15" s="23"/>
      <c r="WDG15" s="23"/>
      <c r="WDH15" s="23"/>
      <c r="WDI15" s="23"/>
      <c r="WDJ15" s="23"/>
      <c r="WDK15" s="23"/>
      <c r="WDL15" s="23"/>
      <c r="WDM15" s="23"/>
      <c r="WDN15" s="23"/>
      <c r="WDO15" s="23"/>
      <c r="WDP15" s="23"/>
      <c r="WDQ15" s="23"/>
      <c r="WDR15" s="23"/>
      <c r="WDS15" s="23"/>
      <c r="WDT15" s="23"/>
      <c r="WDU15" s="23"/>
      <c r="WDV15" s="23"/>
      <c r="WDW15" s="23"/>
      <c r="WDX15" s="23"/>
      <c r="WDY15" s="23"/>
      <c r="WDZ15" s="23"/>
      <c r="WEA15" s="23"/>
      <c r="WEB15" s="23"/>
      <c r="WEC15" s="23"/>
      <c r="WED15" s="23"/>
      <c r="WEE15" s="23"/>
      <c r="WEF15" s="23"/>
      <c r="WEG15" s="23"/>
      <c r="WEH15" s="23"/>
      <c r="WEI15" s="23"/>
      <c r="WEJ15" s="23"/>
      <c r="WEK15" s="23"/>
      <c r="WEL15" s="23"/>
      <c r="WEM15" s="23"/>
      <c r="WEN15" s="23"/>
      <c r="WEO15" s="23"/>
      <c r="WEP15" s="23"/>
      <c r="WEQ15" s="23"/>
      <c r="WER15" s="23"/>
      <c r="WES15" s="23"/>
      <c r="WET15" s="23"/>
      <c r="WEU15" s="23"/>
      <c r="WEV15" s="23"/>
      <c r="WEW15" s="23"/>
      <c r="WEX15" s="23"/>
      <c r="WEY15" s="23"/>
      <c r="WEZ15" s="23"/>
      <c r="WFA15" s="23"/>
      <c r="WFB15" s="23"/>
      <c r="WFC15" s="23"/>
      <c r="WFD15" s="23"/>
      <c r="WFE15" s="23"/>
      <c r="WFF15" s="23"/>
      <c r="WFG15" s="23"/>
      <c r="WFH15" s="23"/>
      <c r="WFI15" s="23"/>
      <c r="WFJ15" s="23"/>
      <c r="WFK15" s="23"/>
      <c r="WFL15" s="23"/>
      <c r="WFM15" s="23"/>
      <c r="WFN15" s="23"/>
      <c r="WFO15" s="23"/>
      <c r="WFP15" s="23"/>
      <c r="WFQ15" s="23"/>
      <c r="WFR15" s="23"/>
      <c r="WFS15" s="23"/>
      <c r="WFT15" s="23"/>
      <c r="WFU15" s="23"/>
      <c r="WFV15" s="23"/>
      <c r="WFW15" s="23"/>
      <c r="WFX15" s="23"/>
      <c r="WFY15" s="23"/>
      <c r="WFZ15" s="23"/>
      <c r="WGA15" s="23"/>
      <c r="WGB15" s="23"/>
      <c r="WGC15" s="23"/>
      <c r="WGD15" s="23"/>
      <c r="WGE15" s="23"/>
      <c r="WGF15" s="23"/>
      <c r="WGG15" s="23"/>
      <c r="WGH15" s="23"/>
      <c r="WGI15" s="23"/>
      <c r="WGJ15" s="23"/>
      <c r="WGK15" s="23"/>
      <c r="WGL15" s="23"/>
      <c r="WGM15" s="23"/>
      <c r="WGN15" s="23"/>
      <c r="WGO15" s="23"/>
      <c r="WGP15" s="23"/>
      <c r="WGQ15" s="23"/>
      <c r="WGR15" s="23"/>
      <c r="WGS15" s="23"/>
      <c r="WGT15" s="23"/>
      <c r="WGU15" s="23"/>
      <c r="WGV15" s="23"/>
      <c r="WGW15" s="23"/>
      <c r="WGX15" s="23"/>
      <c r="WGY15" s="23"/>
      <c r="WGZ15" s="23"/>
      <c r="WHA15" s="23"/>
      <c r="WHB15" s="23"/>
      <c r="WHC15" s="23"/>
      <c r="WHD15" s="23"/>
      <c r="WHE15" s="23"/>
      <c r="WHF15" s="23"/>
      <c r="WHG15" s="23"/>
      <c r="WHH15" s="23"/>
      <c r="WHI15" s="23"/>
      <c r="WHJ15" s="23"/>
      <c r="WHK15" s="23"/>
      <c r="WHL15" s="23"/>
      <c r="WHM15" s="23"/>
      <c r="WHN15" s="23"/>
      <c r="WHO15" s="23"/>
      <c r="WHP15" s="23"/>
      <c r="WHQ15" s="23"/>
      <c r="WHR15" s="23"/>
      <c r="WHS15" s="23"/>
      <c r="WHT15" s="23"/>
      <c r="WHU15" s="23"/>
      <c r="WHV15" s="23"/>
      <c r="WHW15" s="23"/>
      <c r="WHX15" s="23"/>
      <c r="WHY15" s="23"/>
      <c r="WHZ15" s="23"/>
      <c r="WIA15" s="23"/>
      <c r="WIB15" s="23"/>
      <c r="WIC15" s="23"/>
      <c r="WID15" s="23"/>
      <c r="WIE15" s="23"/>
      <c r="WIF15" s="23"/>
      <c r="WIG15" s="23"/>
      <c r="WIH15" s="23"/>
      <c r="WII15" s="23"/>
      <c r="WIJ15" s="23"/>
      <c r="WIK15" s="23"/>
      <c r="WIL15" s="23"/>
      <c r="WIM15" s="23"/>
      <c r="WIN15" s="23"/>
      <c r="WIO15" s="23"/>
      <c r="WIP15" s="23"/>
      <c r="WIQ15" s="23"/>
      <c r="WIR15" s="23"/>
      <c r="WIS15" s="23"/>
      <c r="WIT15" s="23"/>
      <c r="WIU15" s="23"/>
      <c r="WIV15" s="23"/>
      <c r="WIW15" s="23"/>
      <c r="WIX15" s="23"/>
      <c r="WIY15" s="23"/>
      <c r="WIZ15" s="23"/>
      <c r="WJA15" s="23"/>
      <c r="WJB15" s="23"/>
      <c r="WJC15" s="23"/>
      <c r="WJD15" s="23"/>
      <c r="WJE15" s="23"/>
      <c r="WJF15" s="23"/>
      <c r="WJG15" s="23"/>
      <c r="WJH15" s="23"/>
      <c r="WJI15" s="23"/>
      <c r="WJJ15" s="23"/>
      <c r="WJK15" s="23"/>
      <c r="WJL15" s="23"/>
      <c r="WJM15" s="23"/>
      <c r="WJN15" s="23"/>
      <c r="WJO15" s="23"/>
      <c r="WJP15" s="23"/>
      <c r="WJQ15" s="23"/>
      <c r="WJR15" s="23"/>
      <c r="WJS15" s="23"/>
      <c r="WJT15" s="23"/>
      <c r="WJU15" s="23"/>
      <c r="WJV15" s="23"/>
      <c r="WJW15" s="23"/>
      <c r="WJX15" s="23"/>
      <c r="WJY15" s="23"/>
      <c r="WJZ15" s="23"/>
      <c r="WKA15" s="23"/>
      <c r="WKB15" s="23"/>
      <c r="WKC15" s="23"/>
      <c r="WKD15" s="23"/>
      <c r="WKE15" s="23"/>
      <c r="WKF15" s="23"/>
      <c r="WKG15" s="23"/>
      <c r="WKH15" s="23"/>
      <c r="WKI15" s="23"/>
      <c r="WKJ15" s="23"/>
      <c r="WKK15" s="23"/>
      <c r="WKL15" s="23"/>
      <c r="WKM15" s="23"/>
      <c r="WKN15" s="23"/>
      <c r="WKO15" s="23"/>
      <c r="WKP15" s="23"/>
      <c r="WKQ15" s="23"/>
      <c r="WKR15" s="23"/>
      <c r="WKS15" s="23"/>
      <c r="WKT15" s="23"/>
      <c r="WKU15" s="23"/>
      <c r="WKV15" s="23"/>
      <c r="WKW15" s="23"/>
      <c r="WKX15" s="23"/>
      <c r="WKY15" s="23"/>
      <c r="WKZ15" s="23"/>
      <c r="WLA15" s="23"/>
      <c r="WLB15" s="23"/>
      <c r="WLC15" s="23"/>
      <c r="WLD15" s="23"/>
      <c r="WLE15" s="23"/>
      <c r="WLF15" s="23"/>
      <c r="WLG15" s="23"/>
      <c r="WLH15" s="23"/>
      <c r="WLI15" s="23"/>
      <c r="WLJ15" s="23"/>
      <c r="WLK15" s="23"/>
      <c r="WLL15" s="23"/>
      <c r="WLM15" s="23"/>
      <c r="WLN15" s="23"/>
      <c r="WLO15" s="23"/>
      <c r="WLP15" s="23"/>
      <c r="WLQ15" s="23"/>
      <c r="WLR15" s="23"/>
      <c r="WLS15" s="23"/>
      <c r="WLT15" s="23"/>
      <c r="WLU15" s="23"/>
      <c r="WLV15" s="23"/>
      <c r="WLW15" s="23"/>
      <c r="WLX15" s="23"/>
      <c r="WLY15" s="23"/>
      <c r="WLZ15" s="23"/>
      <c r="WMA15" s="23"/>
      <c r="WMB15" s="23"/>
      <c r="WMC15" s="23"/>
      <c r="WMD15" s="23"/>
      <c r="WME15" s="23"/>
      <c r="WMF15" s="23"/>
      <c r="WMG15" s="23"/>
      <c r="WMH15" s="23"/>
      <c r="WMI15" s="23"/>
      <c r="WMJ15" s="23"/>
      <c r="WMK15" s="23"/>
      <c r="WML15" s="23"/>
      <c r="WMM15" s="23"/>
      <c r="WMN15" s="23"/>
      <c r="WMO15" s="23"/>
      <c r="WMP15" s="23"/>
      <c r="WMQ15" s="23"/>
      <c r="WMR15" s="23"/>
      <c r="WMS15" s="23"/>
      <c r="WMT15" s="23"/>
      <c r="WMU15" s="23"/>
      <c r="WMV15" s="23"/>
      <c r="WMW15" s="23"/>
      <c r="WMX15" s="23"/>
      <c r="WMY15" s="23"/>
      <c r="WMZ15" s="23"/>
      <c r="WNA15" s="23"/>
      <c r="WNB15" s="23"/>
      <c r="WNC15" s="23"/>
      <c r="WND15" s="23"/>
      <c r="WNE15" s="23"/>
      <c r="WNF15" s="23"/>
      <c r="WNG15" s="23"/>
      <c r="WNH15" s="23"/>
      <c r="WNI15" s="23"/>
      <c r="WNJ15" s="23"/>
      <c r="WNK15" s="23"/>
      <c r="WNL15" s="23"/>
      <c r="WNM15" s="23"/>
      <c r="WNN15" s="23"/>
      <c r="WNO15" s="23"/>
      <c r="WNP15" s="23"/>
      <c r="WNQ15" s="23"/>
      <c r="WNR15" s="23"/>
      <c r="WNS15" s="23"/>
      <c r="WNT15" s="23"/>
      <c r="WNU15" s="23"/>
      <c r="WNV15" s="23"/>
      <c r="WNW15" s="23"/>
      <c r="WNX15" s="23"/>
      <c r="WNY15" s="23"/>
      <c r="WNZ15" s="23"/>
      <c r="WOA15" s="23"/>
      <c r="WOB15" s="23"/>
      <c r="WOC15" s="23"/>
      <c r="WOD15" s="23"/>
      <c r="WOE15" s="23"/>
      <c r="WOF15" s="23"/>
      <c r="WOG15" s="23"/>
      <c r="WOH15" s="23"/>
      <c r="WOI15" s="23"/>
      <c r="WOJ15" s="23"/>
      <c r="WOK15" s="23"/>
      <c r="WOL15" s="23"/>
      <c r="WOM15" s="23"/>
      <c r="WON15" s="23"/>
      <c r="WOO15" s="23"/>
      <c r="WOP15" s="23"/>
      <c r="WOQ15" s="23"/>
      <c r="WOR15" s="23"/>
      <c r="WOS15" s="23"/>
      <c r="WOT15" s="23"/>
      <c r="WOU15" s="23"/>
      <c r="WOV15" s="23"/>
      <c r="WOW15" s="23"/>
      <c r="WOX15" s="23"/>
      <c r="WOY15" s="23"/>
      <c r="WOZ15" s="23"/>
      <c r="WPA15" s="23"/>
      <c r="WPB15" s="23"/>
      <c r="WPC15" s="23"/>
      <c r="WPD15" s="23"/>
      <c r="WPE15" s="23"/>
      <c r="WPF15" s="23"/>
      <c r="WPG15" s="23"/>
      <c r="WPH15" s="23"/>
      <c r="WPI15" s="23"/>
      <c r="WPJ15" s="23"/>
      <c r="WPK15" s="23"/>
      <c r="WPL15" s="23"/>
      <c r="WPM15" s="23"/>
      <c r="WPN15" s="23"/>
      <c r="WPO15" s="23"/>
      <c r="WPP15" s="23"/>
      <c r="WPQ15" s="23"/>
      <c r="WPR15" s="23"/>
      <c r="WPS15" s="23"/>
      <c r="WPT15" s="23"/>
      <c r="WPU15" s="23"/>
      <c r="WPV15" s="23"/>
      <c r="WPW15" s="23"/>
      <c r="WPX15" s="23"/>
      <c r="WPY15" s="23"/>
      <c r="WPZ15" s="23"/>
      <c r="WQA15" s="23"/>
      <c r="WQB15" s="23"/>
      <c r="WQC15" s="23"/>
      <c r="WQD15" s="23"/>
      <c r="WQE15" s="23"/>
      <c r="WQF15" s="23"/>
      <c r="WQG15" s="23"/>
      <c r="WQH15" s="23"/>
      <c r="WQI15" s="23"/>
      <c r="WQJ15" s="23"/>
      <c r="WQK15" s="23"/>
      <c r="WQL15" s="23"/>
      <c r="WQM15" s="23"/>
      <c r="WQN15" s="23"/>
      <c r="WQO15" s="23"/>
      <c r="WQP15" s="23"/>
      <c r="WQQ15" s="23"/>
      <c r="WQR15" s="23"/>
      <c r="WQS15" s="23"/>
      <c r="WQT15" s="23"/>
      <c r="WQU15" s="23"/>
      <c r="WQV15" s="23"/>
      <c r="WQW15" s="23"/>
      <c r="WQX15" s="23"/>
      <c r="WQY15" s="23"/>
      <c r="WQZ15" s="23"/>
      <c r="WRA15" s="23"/>
      <c r="WRB15" s="23"/>
      <c r="WRC15" s="23"/>
      <c r="WRD15" s="23"/>
      <c r="WRE15" s="23"/>
      <c r="WRF15" s="23"/>
      <c r="WRG15" s="23"/>
      <c r="WRH15" s="23"/>
      <c r="WRI15" s="23"/>
      <c r="WRJ15" s="23"/>
      <c r="WRK15" s="23"/>
      <c r="WRL15" s="23"/>
      <c r="WRM15" s="23"/>
      <c r="WRN15" s="23"/>
      <c r="WRO15" s="23"/>
      <c r="WRP15" s="23"/>
      <c r="WRQ15" s="23"/>
      <c r="WRR15" s="23"/>
      <c r="WRS15" s="23"/>
      <c r="WRT15" s="23"/>
      <c r="WRU15" s="23"/>
      <c r="WRV15" s="23"/>
      <c r="WRW15" s="23"/>
      <c r="WRX15" s="23"/>
      <c r="WRY15" s="23"/>
      <c r="WRZ15" s="23"/>
      <c r="WSA15" s="23"/>
      <c r="WSB15" s="23"/>
      <c r="WSC15" s="23"/>
      <c r="WSD15" s="23"/>
      <c r="WSE15" s="23"/>
      <c r="WSF15" s="23"/>
      <c r="WSG15" s="23"/>
      <c r="WSH15" s="23"/>
      <c r="WSI15" s="23"/>
      <c r="WSJ15" s="23"/>
      <c r="WSK15" s="23"/>
      <c r="WSL15" s="23"/>
      <c r="WSM15" s="23"/>
      <c r="WSN15" s="23"/>
      <c r="WSO15" s="23"/>
      <c r="WSP15" s="23"/>
      <c r="WSQ15" s="23"/>
      <c r="WSR15" s="23"/>
      <c r="WSS15" s="23"/>
      <c r="WST15" s="23"/>
      <c r="WSU15" s="23"/>
      <c r="WSV15" s="23"/>
      <c r="WSW15" s="23"/>
      <c r="WSX15" s="23"/>
      <c r="WSY15" s="23"/>
      <c r="WSZ15" s="23"/>
      <c r="WTA15" s="23"/>
      <c r="WTB15" s="23"/>
      <c r="WTC15" s="23"/>
      <c r="WTD15" s="23"/>
      <c r="WTE15" s="23"/>
      <c r="WTF15" s="23"/>
      <c r="WTG15" s="23"/>
      <c r="WTH15" s="23"/>
      <c r="WTI15" s="23"/>
      <c r="WTJ15" s="23"/>
      <c r="WTK15" s="23"/>
      <c r="WTL15" s="23"/>
      <c r="WTM15" s="23"/>
      <c r="WTN15" s="23"/>
      <c r="WTO15" s="23"/>
      <c r="WTP15" s="23"/>
      <c r="WTQ15" s="23"/>
      <c r="WTR15" s="23"/>
      <c r="WTS15" s="23"/>
      <c r="WTT15" s="23"/>
      <c r="WTU15" s="23"/>
      <c r="WTV15" s="23"/>
      <c r="WTW15" s="23"/>
      <c r="WTX15" s="23"/>
      <c r="WTY15" s="23"/>
      <c r="WTZ15" s="23"/>
      <c r="WUA15" s="23"/>
      <c r="WUB15" s="23"/>
      <c r="WUC15" s="23"/>
      <c r="WUD15" s="23"/>
      <c r="WUE15" s="23"/>
      <c r="WUF15" s="23"/>
      <c r="WUG15" s="23"/>
      <c r="WUH15" s="23"/>
      <c r="WUI15" s="23"/>
      <c r="WUJ15" s="23"/>
      <c r="WUK15" s="23"/>
      <c r="WUL15" s="23"/>
      <c r="WUM15" s="23"/>
      <c r="WUN15" s="23"/>
      <c r="WUO15" s="23"/>
      <c r="WUP15" s="23"/>
      <c r="WUQ15" s="23"/>
      <c r="WUR15" s="23"/>
      <c r="WUS15" s="23"/>
      <c r="WUT15" s="23"/>
      <c r="WUU15" s="23"/>
      <c r="WUV15" s="23"/>
      <c r="WUW15" s="23"/>
      <c r="WUX15" s="23"/>
      <c r="WUY15" s="23"/>
      <c r="WUZ15" s="23"/>
      <c r="WVA15" s="23"/>
      <c r="WVB15" s="23"/>
      <c r="WVC15" s="23"/>
      <c r="WVD15" s="23"/>
      <c r="WVE15" s="23"/>
      <c r="WVF15" s="23"/>
      <c r="WVG15" s="23"/>
      <c r="WVH15" s="23"/>
      <c r="WVI15" s="23"/>
      <c r="WVJ15" s="23"/>
      <c r="WVK15" s="23"/>
      <c r="WVL15" s="23"/>
      <c r="WVM15" s="23"/>
      <c r="WVN15" s="23"/>
      <c r="WVO15" s="23"/>
      <c r="WVP15" s="23"/>
      <c r="WVQ15" s="23"/>
      <c r="WVR15" s="23"/>
      <c r="WVS15" s="23"/>
      <c r="WVT15" s="23"/>
      <c r="WVU15" s="23"/>
      <c r="WVV15" s="23"/>
      <c r="WVW15" s="23"/>
      <c r="WVX15" s="23"/>
      <c r="WVY15" s="23"/>
      <c r="WVZ15" s="23"/>
      <c r="WWA15" s="23"/>
      <c r="WWB15" s="23"/>
      <c r="WWC15" s="23"/>
      <c r="WWD15" s="23"/>
      <c r="WWE15" s="23"/>
      <c r="WWF15" s="23"/>
      <c r="WWG15" s="23"/>
      <c r="WWH15" s="23"/>
      <c r="WWI15" s="23"/>
      <c r="WWJ15" s="23"/>
      <c r="WWK15" s="23"/>
      <c r="WWL15" s="23"/>
      <c r="WWM15" s="23"/>
      <c r="WWN15" s="23"/>
      <c r="WWO15" s="23"/>
      <c r="WWP15" s="23"/>
      <c r="WWQ15" s="23"/>
      <c r="WWR15" s="23"/>
      <c r="WWS15" s="23"/>
      <c r="WWT15" s="23"/>
      <c r="WWU15" s="23"/>
      <c r="WWV15" s="23"/>
      <c r="WWW15" s="23"/>
      <c r="WWX15" s="23"/>
      <c r="WWY15" s="23"/>
      <c r="WWZ15" s="23"/>
      <c r="WXA15" s="23"/>
      <c r="WXB15" s="23"/>
      <c r="WXC15" s="23"/>
      <c r="WXD15" s="23"/>
      <c r="WXE15" s="23"/>
      <c r="WXF15" s="23"/>
      <c r="WXG15" s="23"/>
      <c r="WXH15" s="23"/>
      <c r="WXI15" s="23"/>
      <c r="WXJ15" s="23"/>
      <c r="WXK15" s="23"/>
      <c r="WXL15" s="23"/>
      <c r="WXM15" s="23"/>
      <c r="WXN15" s="23"/>
      <c r="WXO15" s="23"/>
      <c r="WXP15" s="23"/>
      <c r="WXQ15" s="23"/>
      <c r="WXR15" s="23"/>
      <c r="WXS15" s="23"/>
      <c r="WXT15" s="23"/>
      <c r="WXU15" s="23"/>
      <c r="WXV15" s="23"/>
      <c r="WXW15" s="23"/>
      <c r="WXX15" s="23"/>
      <c r="WXY15" s="23"/>
      <c r="WXZ15" s="23"/>
      <c r="WYA15" s="23"/>
      <c r="WYB15" s="23"/>
      <c r="WYC15" s="23"/>
      <c r="WYD15" s="23"/>
      <c r="WYE15" s="23"/>
      <c r="WYF15" s="23"/>
      <c r="WYG15" s="23"/>
      <c r="WYH15" s="23"/>
      <c r="WYI15" s="23"/>
      <c r="WYJ15" s="23"/>
      <c r="WYK15" s="23"/>
      <c r="WYL15" s="23"/>
      <c r="WYM15" s="23"/>
      <c r="WYN15" s="23"/>
      <c r="WYO15" s="23"/>
      <c r="WYP15" s="23"/>
      <c r="WYQ15" s="23"/>
      <c r="WYR15" s="23"/>
      <c r="WYS15" s="23"/>
      <c r="WYT15" s="23"/>
      <c r="WYU15" s="23"/>
      <c r="WYV15" s="23"/>
      <c r="WYW15" s="23"/>
      <c r="WYX15" s="23"/>
      <c r="WYY15" s="23"/>
      <c r="WYZ15" s="23"/>
      <c r="WZA15" s="23"/>
      <c r="WZB15" s="23"/>
      <c r="WZC15" s="23"/>
      <c r="WZD15" s="23"/>
      <c r="WZE15" s="23"/>
      <c r="WZF15" s="23"/>
      <c r="WZG15" s="23"/>
      <c r="WZH15" s="23"/>
      <c r="WZI15" s="23"/>
      <c r="WZJ15" s="23"/>
      <c r="WZK15" s="23"/>
      <c r="WZL15" s="23"/>
      <c r="WZM15" s="23"/>
      <c r="WZN15" s="23"/>
      <c r="WZO15" s="23"/>
      <c r="WZP15" s="23"/>
      <c r="WZQ15" s="23"/>
      <c r="WZR15" s="23"/>
      <c r="WZS15" s="23"/>
      <c r="WZT15" s="23"/>
      <c r="WZU15" s="23"/>
      <c r="WZV15" s="23"/>
      <c r="WZW15" s="23"/>
      <c r="WZX15" s="23"/>
      <c r="WZY15" s="23"/>
      <c r="WZZ15" s="23"/>
      <c r="XAA15" s="23"/>
      <c r="XAB15" s="23"/>
      <c r="XAC15" s="23"/>
      <c r="XAD15" s="23"/>
      <c r="XAE15" s="23"/>
      <c r="XAF15" s="23"/>
      <c r="XAG15" s="23"/>
      <c r="XAH15" s="23"/>
      <c r="XAI15" s="23"/>
      <c r="XAJ15" s="23"/>
      <c r="XAK15" s="23"/>
      <c r="XAL15" s="23"/>
      <c r="XAM15" s="23"/>
      <c r="XAN15" s="23"/>
      <c r="XAO15" s="23"/>
      <c r="XAP15" s="23"/>
      <c r="XAQ15" s="23"/>
      <c r="XAR15" s="23"/>
      <c r="XAS15" s="23"/>
      <c r="XAT15" s="23"/>
      <c r="XAU15" s="23"/>
      <c r="XAV15" s="23"/>
      <c r="XAW15" s="23"/>
      <c r="XAX15" s="23"/>
      <c r="XAY15" s="23"/>
      <c r="XAZ15" s="23"/>
      <c r="XBA15" s="23"/>
      <c r="XBB15" s="23"/>
      <c r="XBC15" s="23"/>
      <c r="XBD15" s="23"/>
      <c r="XBE15" s="23"/>
      <c r="XBF15" s="23"/>
      <c r="XBG15" s="23"/>
      <c r="XBH15" s="23"/>
      <c r="XBI15" s="23"/>
      <c r="XBJ15" s="23"/>
      <c r="XBK15" s="23"/>
      <c r="XBL15" s="23"/>
      <c r="XBM15" s="23"/>
      <c r="XBN15" s="23"/>
      <c r="XBO15" s="23"/>
      <c r="XBP15" s="23"/>
      <c r="XBQ15" s="23"/>
      <c r="XBR15" s="23"/>
      <c r="XBS15" s="23"/>
      <c r="XBT15" s="23"/>
      <c r="XBU15" s="23"/>
      <c r="XBV15" s="23"/>
      <c r="XBW15" s="23"/>
      <c r="XBX15" s="23"/>
      <c r="XBY15" s="23"/>
      <c r="XBZ15" s="23"/>
      <c r="XCA15" s="23"/>
      <c r="XCB15" s="23"/>
      <c r="XCC15" s="23"/>
      <c r="XCD15" s="23"/>
      <c r="XCE15" s="23"/>
      <c r="XCF15" s="23"/>
      <c r="XCG15" s="23"/>
      <c r="XCH15" s="23"/>
      <c r="XCI15" s="23"/>
      <c r="XCJ15" s="23"/>
      <c r="XCK15" s="23"/>
      <c r="XCL15" s="23"/>
      <c r="XCM15" s="23"/>
      <c r="XCN15" s="23"/>
      <c r="XCO15" s="23"/>
      <c r="XCP15" s="23"/>
      <c r="XCQ15" s="23"/>
      <c r="XCR15" s="23"/>
      <c r="XCS15" s="23"/>
      <c r="XCT15" s="23"/>
      <c r="XCU15" s="23"/>
      <c r="XCV15" s="23"/>
      <c r="XCW15" s="23"/>
      <c r="XCX15" s="23"/>
      <c r="XCY15" s="23"/>
      <c r="XCZ15" s="23"/>
      <c r="XDA15" s="23"/>
      <c r="XDB15" s="23"/>
      <c r="XDC15" s="23"/>
      <c r="XDD15" s="23"/>
      <c r="XDE15" s="23"/>
      <c r="XDF15" s="23"/>
      <c r="XDG15" s="23"/>
      <c r="XDH15" s="23"/>
      <c r="XDI15" s="23"/>
      <c r="XDJ15" s="23"/>
      <c r="XDK15" s="23"/>
      <c r="XDL15" s="23"/>
      <c r="XDM15" s="23"/>
      <c r="XDN15" s="23"/>
      <c r="XDO15" s="23"/>
      <c r="XDP15" s="23"/>
      <c r="XDQ15" s="23"/>
      <c r="XDR15" s="23"/>
      <c r="XDS15" s="23"/>
      <c r="XDT15" s="23"/>
      <c r="XDU15" s="23"/>
      <c r="XDV15" s="23"/>
      <c r="XDW15" s="23"/>
      <c r="XDX15" s="23"/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  <c r="XEP15" s="23"/>
      <c r="XEQ15" s="23"/>
      <c r="XER15" s="23"/>
      <c r="XES15" s="23"/>
      <c r="XET15" s="23"/>
      <c r="XEU15" s="23"/>
      <c r="XEV15" s="23"/>
      <c r="XEW15" s="23"/>
      <c r="XEX15" s="23"/>
      <c r="XEY15" s="23"/>
      <c r="XEZ15" s="23"/>
      <c r="XFA15" s="23"/>
      <c r="XFB15" s="23"/>
      <c r="XFC15" s="23"/>
      <c r="XFD15" s="23"/>
    </row>
    <row r="16" spans="2:16384" s="250" customFormat="1" ht="20.100000000000001" customHeight="1" thickBot="1">
      <c r="B16" s="582">
        <v>2013</v>
      </c>
      <c r="C16" s="583">
        <v>1936.2</v>
      </c>
      <c r="D16" s="583">
        <v>3872.4</v>
      </c>
      <c r="E16" s="58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  <c r="AMT16" s="23"/>
      <c r="AMU16" s="23"/>
      <c r="AMV16" s="23"/>
      <c r="AMW16" s="23"/>
      <c r="AMX16" s="23"/>
      <c r="AMY16" s="23"/>
      <c r="AMZ16" s="23"/>
      <c r="ANA16" s="23"/>
      <c r="ANB16" s="23"/>
      <c r="ANC16" s="23"/>
      <c r="AND16" s="23"/>
      <c r="ANE16" s="23"/>
      <c r="ANF16" s="23"/>
      <c r="ANG16" s="23"/>
      <c r="ANH16" s="23"/>
      <c r="ANI16" s="23"/>
      <c r="ANJ16" s="23"/>
      <c r="ANK16" s="23"/>
      <c r="ANL16" s="23"/>
      <c r="ANM16" s="23"/>
      <c r="ANN16" s="23"/>
      <c r="ANO16" s="23"/>
      <c r="ANP16" s="23"/>
      <c r="ANQ16" s="23"/>
      <c r="ANR16" s="23"/>
      <c r="ANS16" s="23"/>
      <c r="ANT16" s="23"/>
      <c r="ANU16" s="23"/>
      <c r="ANV16" s="23"/>
      <c r="ANW16" s="23"/>
      <c r="ANX16" s="23"/>
      <c r="ANY16" s="23"/>
      <c r="ANZ16" s="23"/>
      <c r="AOA16" s="23"/>
      <c r="AOB16" s="23"/>
      <c r="AOC16" s="23"/>
      <c r="AOD16" s="23"/>
      <c r="AOE16" s="23"/>
      <c r="AOF16" s="23"/>
      <c r="AOG16" s="23"/>
      <c r="AOH16" s="23"/>
      <c r="AOI16" s="23"/>
      <c r="AOJ16" s="23"/>
      <c r="AOK16" s="23"/>
      <c r="AOL16" s="23"/>
      <c r="AOM16" s="23"/>
      <c r="AON16" s="23"/>
      <c r="AOO16" s="23"/>
      <c r="AOP16" s="23"/>
      <c r="AOQ16" s="23"/>
      <c r="AOR16" s="23"/>
      <c r="AOS16" s="23"/>
      <c r="AOT16" s="23"/>
      <c r="AOU16" s="23"/>
      <c r="AOV16" s="23"/>
      <c r="AOW16" s="23"/>
      <c r="AOX16" s="23"/>
      <c r="AOY16" s="23"/>
      <c r="AOZ16" s="23"/>
      <c r="APA16" s="23"/>
      <c r="APB16" s="23"/>
      <c r="APC16" s="23"/>
      <c r="APD16" s="23"/>
      <c r="APE16" s="23"/>
      <c r="APF16" s="23"/>
      <c r="APG16" s="23"/>
      <c r="APH16" s="23"/>
      <c r="API16" s="23"/>
      <c r="APJ16" s="23"/>
      <c r="APK16" s="23"/>
      <c r="APL16" s="23"/>
      <c r="APM16" s="23"/>
      <c r="APN16" s="23"/>
      <c r="APO16" s="23"/>
      <c r="APP16" s="23"/>
      <c r="APQ16" s="23"/>
      <c r="APR16" s="23"/>
      <c r="APS16" s="23"/>
      <c r="APT16" s="23"/>
      <c r="APU16" s="23"/>
      <c r="APV16" s="23"/>
      <c r="APW16" s="23"/>
      <c r="APX16" s="23"/>
      <c r="APY16" s="23"/>
      <c r="APZ16" s="23"/>
      <c r="AQA16" s="23"/>
      <c r="AQB16" s="23"/>
      <c r="AQC16" s="23"/>
      <c r="AQD16" s="23"/>
      <c r="AQE16" s="23"/>
      <c r="AQF16" s="23"/>
      <c r="AQG16" s="23"/>
      <c r="AQH16" s="23"/>
      <c r="AQI16" s="23"/>
      <c r="AQJ16" s="23"/>
      <c r="AQK16" s="23"/>
      <c r="AQL16" s="23"/>
      <c r="AQM16" s="23"/>
      <c r="AQN16" s="23"/>
      <c r="AQO16" s="23"/>
      <c r="AQP16" s="23"/>
      <c r="AQQ16" s="23"/>
      <c r="AQR16" s="23"/>
      <c r="AQS16" s="23"/>
      <c r="AQT16" s="23"/>
      <c r="AQU16" s="23"/>
      <c r="AQV16" s="23"/>
      <c r="AQW16" s="23"/>
      <c r="AQX16" s="23"/>
      <c r="AQY16" s="23"/>
      <c r="AQZ16" s="23"/>
      <c r="ARA16" s="23"/>
      <c r="ARB16" s="23"/>
      <c r="ARC16" s="23"/>
      <c r="ARD16" s="23"/>
      <c r="ARE16" s="23"/>
      <c r="ARF16" s="23"/>
      <c r="ARG16" s="23"/>
      <c r="ARH16" s="23"/>
      <c r="ARI16" s="23"/>
      <c r="ARJ16" s="23"/>
      <c r="ARK16" s="23"/>
      <c r="ARL16" s="23"/>
      <c r="ARM16" s="23"/>
      <c r="ARN16" s="23"/>
      <c r="ARO16" s="23"/>
      <c r="ARP16" s="23"/>
      <c r="ARQ16" s="23"/>
      <c r="ARR16" s="23"/>
      <c r="ARS16" s="23"/>
      <c r="ART16" s="23"/>
      <c r="ARU16" s="23"/>
      <c r="ARV16" s="23"/>
      <c r="ARW16" s="23"/>
      <c r="ARX16" s="23"/>
      <c r="ARY16" s="23"/>
      <c r="ARZ16" s="23"/>
      <c r="ASA16" s="23"/>
      <c r="ASB16" s="23"/>
      <c r="ASC16" s="23"/>
      <c r="ASD16" s="23"/>
      <c r="ASE16" s="23"/>
      <c r="ASF16" s="23"/>
      <c r="ASG16" s="23"/>
      <c r="ASH16" s="23"/>
      <c r="ASI16" s="23"/>
      <c r="ASJ16" s="23"/>
      <c r="ASK16" s="23"/>
      <c r="ASL16" s="23"/>
      <c r="ASM16" s="23"/>
      <c r="ASN16" s="23"/>
      <c r="ASO16" s="23"/>
      <c r="ASP16" s="23"/>
      <c r="ASQ16" s="23"/>
      <c r="ASR16" s="23"/>
      <c r="ASS16" s="23"/>
      <c r="AST16" s="23"/>
      <c r="ASU16" s="23"/>
      <c r="ASV16" s="23"/>
      <c r="ASW16" s="23"/>
      <c r="ASX16" s="23"/>
      <c r="ASY16" s="23"/>
      <c r="ASZ16" s="23"/>
      <c r="ATA16" s="23"/>
      <c r="ATB16" s="23"/>
      <c r="ATC16" s="23"/>
      <c r="ATD16" s="23"/>
      <c r="ATE16" s="23"/>
      <c r="ATF16" s="23"/>
      <c r="ATG16" s="23"/>
      <c r="ATH16" s="23"/>
      <c r="ATI16" s="23"/>
      <c r="ATJ16" s="23"/>
      <c r="ATK16" s="23"/>
      <c r="ATL16" s="23"/>
      <c r="ATM16" s="23"/>
      <c r="ATN16" s="23"/>
      <c r="ATO16" s="23"/>
      <c r="ATP16" s="23"/>
      <c r="ATQ16" s="23"/>
      <c r="ATR16" s="23"/>
      <c r="ATS16" s="23"/>
      <c r="ATT16" s="23"/>
      <c r="ATU16" s="23"/>
      <c r="ATV16" s="23"/>
      <c r="ATW16" s="23"/>
      <c r="ATX16" s="23"/>
      <c r="ATY16" s="23"/>
      <c r="ATZ16" s="23"/>
      <c r="AUA16" s="23"/>
      <c r="AUB16" s="23"/>
      <c r="AUC16" s="23"/>
      <c r="AUD16" s="23"/>
      <c r="AUE16" s="23"/>
      <c r="AUF16" s="23"/>
      <c r="AUG16" s="23"/>
      <c r="AUH16" s="23"/>
      <c r="AUI16" s="23"/>
      <c r="AUJ16" s="23"/>
      <c r="AUK16" s="23"/>
      <c r="AUL16" s="23"/>
      <c r="AUM16" s="23"/>
      <c r="AUN16" s="23"/>
      <c r="AUO16" s="23"/>
      <c r="AUP16" s="23"/>
      <c r="AUQ16" s="23"/>
      <c r="AUR16" s="23"/>
      <c r="AUS16" s="23"/>
      <c r="AUT16" s="23"/>
      <c r="AUU16" s="23"/>
      <c r="AUV16" s="23"/>
      <c r="AUW16" s="23"/>
      <c r="AUX16" s="23"/>
      <c r="AUY16" s="23"/>
      <c r="AUZ16" s="23"/>
      <c r="AVA16" s="23"/>
      <c r="AVB16" s="23"/>
      <c r="AVC16" s="23"/>
      <c r="AVD16" s="23"/>
      <c r="AVE16" s="23"/>
      <c r="AVF16" s="23"/>
      <c r="AVG16" s="23"/>
      <c r="AVH16" s="23"/>
      <c r="AVI16" s="23"/>
      <c r="AVJ16" s="23"/>
      <c r="AVK16" s="23"/>
      <c r="AVL16" s="23"/>
      <c r="AVM16" s="23"/>
      <c r="AVN16" s="23"/>
      <c r="AVO16" s="23"/>
      <c r="AVP16" s="23"/>
      <c r="AVQ16" s="23"/>
      <c r="AVR16" s="23"/>
      <c r="AVS16" s="23"/>
      <c r="AVT16" s="23"/>
      <c r="AVU16" s="23"/>
      <c r="AVV16" s="23"/>
      <c r="AVW16" s="23"/>
      <c r="AVX16" s="23"/>
      <c r="AVY16" s="23"/>
      <c r="AVZ16" s="23"/>
      <c r="AWA16" s="23"/>
      <c r="AWB16" s="23"/>
      <c r="AWC16" s="23"/>
      <c r="AWD16" s="23"/>
      <c r="AWE16" s="23"/>
      <c r="AWF16" s="23"/>
      <c r="AWG16" s="23"/>
      <c r="AWH16" s="23"/>
      <c r="AWI16" s="23"/>
      <c r="AWJ16" s="23"/>
      <c r="AWK16" s="23"/>
      <c r="AWL16" s="23"/>
      <c r="AWM16" s="23"/>
      <c r="AWN16" s="23"/>
      <c r="AWO16" s="23"/>
      <c r="AWP16" s="23"/>
      <c r="AWQ16" s="23"/>
      <c r="AWR16" s="23"/>
      <c r="AWS16" s="23"/>
      <c r="AWT16" s="23"/>
      <c r="AWU16" s="23"/>
      <c r="AWV16" s="23"/>
      <c r="AWW16" s="23"/>
      <c r="AWX16" s="23"/>
      <c r="AWY16" s="23"/>
      <c r="AWZ16" s="23"/>
      <c r="AXA16" s="23"/>
      <c r="AXB16" s="23"/>
      <c r="AXC16" s="23"/>
      <c r="AXD16" s="23"/>
      <c r="AXE16" s="23"/>
      <c r="AXF16" s="23"/>
      <c r="AXG16" s="23"/>
      <c r="AXH16" s="23"/>
      <c r="AXI16" s="23"/>
      <c r="AXJ16" s="23"/>
      <c r="AXK16" s="23"/>
      <c r="AXL16" s="23"/>
      <c r="AXM16" s="23"/>
      <c r="AXN16" s="23"/>
      <c r="AXO16" s="23"/>
      <c r="AXP16" s="23"/>
      <c r="AXQ16" s="23"/>
      <c r="AXR16" s="23"/>
      <c r="AXS16" s="23"/>
      <c r="AXT16" s="23"/>
      <c r="AXU16" s="23"/>
      <c r="AXV16" s="23"/>
      <c r="AXW16" s="23"/>
      <c r="AXX16" s="23"/>
      <c r="AXY16" s="23"/>
      <c r="AXZ16" s="23"/>
      <c r="AYA16" s="23"/>
      <c r="AYB16" s="23"/>
      <c r="AYC16" s="23"/>
      <c r="AYD16" s="23"/>
      <c r="AYE16" s="23"/>
      <c r="AYF16" s="23"/>
      <c r="AYG16" s="23"/>
      <c r="AYH16" s="23"/>
      <c r="AYI16" s="23"/>
      <c r="AYJ16" s="23"/>
      <c r="AYK16" s="23"/>
      <c r="AYL16" s="23"/>
      <c r="AYM16" s="23"/>
      <c r="AYN16" s="23"/>
      <c r="AYO16" s="23"/>
      <c r="AYP16" s="23"/>
      <c r="AYQ16" s="23"/>
      <c r="AYR16" s="23"/>
      <c r="AYS16" s="23"/>
      <c r="AYT16" s="23"/>
      <c r="AYU16" s="23"/>
      <c r="AYV16" s="23"/>
      <c r="AYW16" s="23"/>
      <c r="AYX16" s="23"/>
      <c r="AYY16" s="23"/>
      <c r="AYZ16" s="23"/>
      <c r="AZA16" s="23"/>
      <c r="AZB16" s="23"/>
      <c r="AZC16" s="23"/>
      <c r="AZD16" s="23"/>
      <c r="AZE16" s="23"/>
      <c r="AZF16" s="23"/>
      <c r="AZG16" s="23"/>
      <c r="AZH16" s="23"/>
      <c r="AZI16" s="23"/>
      <c r="AZJ16" s="23"/>
      <c r="AZK16" s="23"/>
      <c r="AZL16" s="23"/>
      <c r="AZM16" s="23"/>
      <c r="AZN16" s="23"/>
      <c r="AZO16" s="23"/>
      <c r="AZP16" s="23"/>
      <c r="AZQ16" s="23"/>
      <c r="AZR16" s="23"/>
      <c r="AZS16" s="23"/>
      <c r="AZT16" s="23"/>
      <c r="AZU16" s="23"/>
      <c r="AZV16" s="23"/>
      <c r="AZW16" s="23"/>
      <c r="AZX16" s="23"/>
      <c r="AZY16" s="23"/>
      <c r="AZZ16" s="23"/>
      <c r="BAA16" s="23"/>
      <c r="BAB16" s="23"/>
      <c r="BAC16" s="23"/>
      <c r="BAD16" s="23"/>
      <c r="BAE16" s="23"/>
      <c r="BAF16" s="23"/>
      <c r="BAG16" s="23"/>
      <c r="BAH16" s="23"/>
      <c r="BAI16" s="23"/>
      <c r="BAJ16" s="23"/>
      <c r="BAK16" s="23"/>
      <c r="BAL16" s="23"/>
      <c r="BAM16" s="23"/>
      <c r="BAN16" s="23"/>
      <c r="BAO16" s="23"/>
      <c r="BAP16" s="23"/>
      <c r="BAQ16" s="23"/>
      <c r="BAR16" s="23"/>
      <c r="BAS16" s="23"/>
      <c r="BAT16" s="23"/>
      <c r="BAU16" s="23"/>
      <c r="BAV16" s="23"/>
      <c r="BAW16" s="23"/>
      <c r="BAX16" s="23"/>
      <c r="BAY16" s="23"/>
      <c r="BAZ16" s="23"/>
      <c r="BBA16" s="23"/>
      <c r="BBB16" s="23"/>
      <c r="BBC16" s="23"/>
      <c r="BBD16" s="23"/>
      <c r="BBE16" s="23"/>
      <c r="BBF16" s="23"/>
      <c r="BBG16" s="23"/>
      <c r="BBH16" s="23"/>
      <c r="BBI16" s="23"/>
      <c r="BBJ16" s="23"/>
      <c r="BBK16" s="23"/>
      <c r="BBL16" s="23"/>
      <c r="BBM16" s="23"/>
      <c r="BBN16" s="23"/>
      <c r="BBO16" s="23"/>
      <c r="BBP16" s="23"/>
      <c r="BBQ16" s="23"/>
      <c r="BBR16" s="23"/>
      <c r="BBS16" s="23"/>
      <c r="BBT16" s="23"/>
      <c r="BBU16" s="23"/>
      <c r="BBV16" s="23"/>
      <c r="BBW16" s="23"/>
      <c r="BBX16" s="23"/>
      <c r="BBY16" s="23"/>
      <c r="BBZ16" s="23"/>
      <c r="BCA16" s="23"/>
      <c r="BCB16" s="23"/>
      <c r="BCC16" s="23"/>
      <c r="BCD16" s="23"/>
      <c r="BCE16" s="23"/>
      <c r="BCF16" s="23"/>
      <c r="BCG16" s="23"/>
      <c r="BCH16" s="23"/>
      <c r="BCI16" s="23"/>
      <c r="BCJ16" s="23"/>
      <c r="BCK16" s="23"/>
      <c r="BCL16" s="23"/>
      <c r="BCM16" s="23"/>
      <c r="BCN16" s="23"/>
      <c r="BCO16" s="23"/>
      <c r="BCP16" s="23"/>
      <c r="BCQ16" s="23"/>
      <c r="BCR16" s="23"/>
      <c r="BCS16" s="23"/>
      <c r="BCT16" s="23"/>
      <c r="BCU16" s="23"/>
      <c r="BCV16" s="23"/>
      <c r="BCW16" s="23"/>
      <c r="BCX16" s="23"/>
      <c r="BCY16" s="23"/>
      <c r="BCZ16" s="23"/>
      <c r="BDA16" s="23"/>
      <c r="BDB16" s="23"/>
      <c r="BDC16" s="23"/>
      <c r="BDD16" s="23"/>
      <c r="BDE16" s="23"/>
      <c r="BDF16" s="23"/>
      <c r="BDG16" s="23"/>
      <c r="BDH16" s="23"/>
      <c r="BDI16" s="23"/>
      <c r="BDJ16" s="23"/>
      <c r="BDK16" s="23"/>
      <c r="BDL16" s="23"/>
      <c r="BDM16" s="23"/>
      <c r="BDN16" s="23"/>
      <c r="BDO16" s="23"/>
      <c r="BDP16" s="23"/>
      <c r="BDQ16" s="23"/>
      <c r="BDR16" s="23"/>
      <c r="BDS16" s="23"/>
      <c r="BDT16" s="23"/>
      <c r="BDU16" s="23"/>
      <c r="BDV16" s="23"/>
      <c r="BDW16" s="23"/>
      <c r="BDX16" s="23"/>
      <c r="BDY16" s="23"/>
      <c r="BDZ16" s="23"/>
      <c r="BEA16" s="23"/>
      <c r="BEB16" s="23"/>
      <c r="BEC16" s="23"/>
      <c r="BED16" s="23"/>
      <c r="BEE16" s="23"/>
      <c r="BEF16" s="23"/>
      <c r="BEG16" s="23"/>
      <c r="BEH16" s="23"/>
      <c r="BEI16" s="23"/>
      <c r="BEJ16" s="23"/>
      <c r="BEK16" s="23"/>
      <c r="BEL16" s="23"/>
      <c r="BEM16" s="23"/>
      <c r="BEN16" s="23"/>
      <c r="BEO16" s="23"/>
      <c r="BEP16" s="23"/>
      <c r="BEQ16" s="23"/>
      <c r="BER16" s="23"/>
      <c r="BES16" s="23"/>
      <c r="BET16" s="23"/>
      <c r="BEU16" s="23"/>
      <c r="BEV16" s="23"/>
      <c r="BEW16" s="23"/>
      <c r="BEX16" s="23"/>
      <c r="BEY16" s="23"/>
      <c r="BEZ16" s="23"/>
      <c r="BFA16" s="23"/>
      <c r="BFB16" s="23"/>
      <c r="BFC16" s="23"/>
      <c r="BFD16" s="23"/>
      <c r="BFE16" s="23"/>
      <c r="BFF16" s="23"/>
      <c r="BFG16" s="23"/>
      <c r="BFH16" s="23"/>
      <c r="BFI16" s="23"/>
      <c r="BFJ16" s="23"/>
      <c r="BFK16" s="23"/>
      <c r="BFL16" s="23"/>
      <c r="BFM16" s="23"/>
      <c r="BFN16" s="23"/>
      <c r="BFO16" s="23"/>
      <c r="BFP16" s="23"/>
      <c r="BFQ16" s="23"/>
      <c r="BFR16" s="23"/>
      <c r="BFS16" s="23"/>
      <c r="BFT16" s="23"/>
      <c r="BFU16" s="23"/>
      <c r="BFV16" s="23"/>
      <c r="BFW16" s="23"/>
      <c r="BFX16" s="23"/>
      <c r="BFY16" s="23"/>
      <c r="BFZ16" s="23"/>
      <c r="BGA16" s="23"/>
      <c r="BGB16" s="23"/>
      <c r="BGC16" s="23"/>
      <c r="BGD16" s="23"/>
      <c r="BGE16" s="23"/>
      <c r="BGF16" s="23"/>
      <c r="BGG16" s="23"/>
      <c r="BGH16" s="23"/>
      <c r="BGI16" s="23"/>
      <c r="BGJ16" s="23"/>
      <c r="BGK16" s="23"/>
      <c r="BGL16" s="23"/>
      <c r="BGM16" s="23"/>
      <c r="BGN16" s="23"/>
      <c r="BGO16" s="23"/>
      <c r="BGP16" s="23"/>
      <c r="BGQ16" s="23"/>
      <c r="BGR16" s="23"/>
      <c r="BGS16" s="23"/>
      <c r="BGT16" s="23"/>
      <c r="BGU16" s="23"/>
      <c r="BGV16" s="23"/>
      <c r="BGW16" s="23"/>
      <c r="BGX16" s="23"/>
      <c r="BGY16" s="23"/>
      <c r="BGZ16" s="23"/>
      <c r="BHA16" s="23"/>
      <c r="BHB16" s="23"/>
      <c r="BHC16" s="23"/>
      <c r="BHD16" s="23"/>
      <c r="BHE16" s="23"/>
      <c r="BHF16" s="23"/>
      <c r="BHG16" s="23"/>
      <c r="BHH16" s="23"/>
      <c r="BHI16" s="23"/>
      <c r="BHJ16" s="23"/>
      <c r="BHK16" s="23"/>
      <c r="BHL16" s="23"/>
      <c r="BHM16" s="23"/>
      <c r="BHN16" s="23"/>
      <c r="BHO16" s="23"/>
      <c r="BHP16" s="23"/>
      <c r="BHQ16" s="23"/>
      <c r="BHR16" s="23"/>
      <c r="BHS16" s="23"/>
      <c r="BHT16" s="23"/>
      <c r="BHU16" s="23"/>
      <c r="BHV16" s="23"/>
      <c r="BHW16" s="23"/>
      <c r="BHX16" s="23"/>
      <c r="BHY16" s="23"/>
      <c r="BHZ16" s="23"/>
      <c r="BIA16" s="23"/>
      <c r="BIB16" s="23"/>
      <c r="BIC16" s="23"/>
      <c r="BID16" s="23"/>
      <c r="BIE16" s="23"/>
      <c r="BIF16" s="23"/>
      <c r="BIG16" s="23"/>
      <c r="BIH16" s="23"/>
      <c r="BII16" s="23"/>
      <c r="BIJ16" s="23"/>
      <c r="BIK16" s="23"/>
      <c r="BIL16" s="23"/>
      <c r="BIM16" s="23"/>
      <c r="BIN16" s="23"/>
      <c r="BIO16" s="23"/>
      <c r="BIP16" s="23"/>
      <c r="BIQ16" s="23"/>
      <c r="BIR16" s="23"/>
      <c r="BIS16" s="23"/>
      <c r="BIT16" s="23"/>
      <c r="BIU16" s="23"/>
      <c r="BIV16" s="23"/>
      <c r="BIW16" s="23"/>
      <c r="BIX16" s="23"/>
      <c r="BIY16" s="23"/>
      <c r="BIZ16" s="23"/>
      <c r="BJA16" s="23"/>
      <c r="BJB16" s="23"/>
      <c r="BJC16" s="23"/>
      <c r="BJD16" s="23"/>
      <c r="BJE16" s="23"/>
      <c r="BJF16" s="23"/>
      <c r="BJG16" s="23"/>
      <c r="BJH16" s="23"/>
      <c r="BJI16" s="23"/>
      <c r="BJJ16" s="23"/>
      <c r="BJK16" s="23"/>
      <c r="BJL16" s="23"/>
      <c r="BJM16" s="23"/>
      <c r="BJN16" s="23"/>
      <c r="BJO16" s="23"/>
      <c r="BJP16" s="23"/>
      <c r="BJQ16" s="23"/>
      <c r="BJR16" s="23"/>
      <c r="BJS16" s="23"/>
      <c r="BJT16" s="23"/>
      <c r="BJU16" s="23"/>
      <c r="BJV16" s="23"/>
      <c r="BJW16" s="23"/>
      <c r="BJX16" s="23"/>
      <c r="BJY16" s="23"/>
      <c r="BJZ16" s="23"/>
      <c r="BKA16" s="23"/>
      <c r="BKB16" s="23"/>
      <c r="BKC16" s="23"/>
      <c r="BKD16" s="23"/>
      <c r="BKE16" s="23"/>
      <c r="BKF16" s="23"/>
      <c r="BKG16" s="23"/>
      <c r="BKH16" s="23"/>
      <c r="BKI16" s="23"/>
      <c r="BKJ16" s="23"/>
      <c r="BKK16" s="23"/>
      <c r="BKL16" s="23"/>
      <c r="BKM16" s="23"/>
      <c r="BKN16" s="23"/>
      <c r="BKO16" s="23"/>
      <c r="BKP16" s="23"/>
      <c r="BKQ16" s="23"/>
      <c r="BKR16" s="23"/>
      <c r="BKS16" s="23"/>
      <c r="BKT16" s="23"/>
      <c r="BKU16" s="23"/>
      <c r="BKV16" s="23"/>
      <c r="BKW16" s="23"/>
      <c r="BKX16" s="23"/>
      <c r="BKY16" s="23"/>
      <c r="BKZ16" s="23"/>
      <c r="BLA16" s="23"/>
      <c r="BLB16" s="23"/>
      <c r="BLC16" s="23"/>
      <c r="BLD16" s="23"/>
      <c r="BLE16" s="23"/>
      <c r="BLF16" s="23"/>
      <c r="BLG16" s="23"/>
      <c r="BLH16" s="23"/>
      <c r="BLI16" s="23"/>
      <c r="BLJ16" s="23"/>
      <c r="BLK16" s="23"/>
      <c r="BLL16" s="23"/>
      <c r="BLM16" s="23"/>
      <c r="BLN16" s="23"/>
      <c r="BLO16" s="23"/>
      <c r="BLP16" s="23"/>
      <c r="BLQ16" s="23"/>
      <c r="BLR16" s="23"/>
      <c r="BLS16" s="23"/>
      <c r="BLT16" s="23"/>
      <c r="BLU16" s="23"/>
      <c r="BLV16" s="23"/>
      <c r="BLW16" s="23"/>
      <c r="BLX16" s="23"/>
      <c r="BLY16" s="23"/>
      <c r="BLZ16" s="23"/>
      <c r="BMA16" s="23"/>
      <c r="BMB16" s="23"/>
      <c r="BMC16" s="23"/>
      <c r="BMD16" s="23"/>
      <c r="BME16" s="23"/>
      <c r="BMF16" s="23"/>
      <c r="BMG16" s="23"/>
      <c r="BMH16" s="23"/>
      <c r="BMI16" s="23"/>
      <c r="BMJ16" s="23"/>
      <c r="BMK16" s="23"/>
      <c r="BML16" s="23"/>
      <c r="BMM16" s="23"/>
      <c r="BMN16" s="23"/>
      <c r="BMO16" s="23"/>
      <c r="BMP16" s="23"/>
      <c r="BMQ16" s="23"/>
      <c r="BMR16" s="23"/>
      <c r="BMS16" s="23"/>
      <c r="BMT16" s="23"/>
      <c r="BMU16" s="23"/>
      <c r="BMV16" s="23"/>
      <c r="BMW16" s="23"/>
      <c r="BMX16" s="23"/>
      <c r="BMY16" s="23"/>
      <c r="BMZ16" s="23"/>
      <c r="BNA16" s="23"/>
      <c r="BNB16" s="23"/>
      <c r="BNC16" s="23"/>
      <c r="BND16" s="23"/>
      <c r="BNE16" s="23"/>
      <c r="BNF16" s="23"/>
      <c r="BNG16" s="23"/>
      <c r="BNH16" s="23"/>
      <c r="BNI16" s="23"/>
      <c r="BNJ16" s="23"/>
      <c r="BNK16" s="23"/>
      <c r="BNL16" s="23"/>
      <c r="BNM16" s="23"/>
      <c r="BNN16" s="23"/>
      <c r="BNO16" s="23"/>
      <c r="BNP16" s="23"/>
      <c r="BNQ16" s="23"/>
      <c r="BNR16" s="23"/>
      <c r="BNS16" s="23"/>
      <c r="BNT16" s="23"/>
      <c r="BNU16" s="23"/>
      <c r="BNV16" s="23"/>
      <c r="BNW16" s="23"/>
      <c r="BNX16" s="23"/>
      <c r="BNY16" s="23"/>
      <c r="BNZ16" s="23"/>
      <c r="BOA16" s="23"/>
      <c r="BOB16" s="23"/>
      <c r="BOC16" s="23"/>
      <c r="BOD16" s="23"/>
      <c r="BOE16" s="23"/>
      <c r="BOF16" s="23"/>
      <c r="BOG16" s="23"/>
      <c r="BOH16" s="23"/>
      <c r="BOI16" s="23"/>
      <c r="BOJ16" s="23"/>
      <c r="BOK16" s="23"/>
      <c r="BOL16" s="23"/>
      <c r="BOM16" s="23"/>
      <c r="BON16" s="23"/>
      <c r="BOO16" s="23"/>
      <c r="BOP16" s="23"/>
      <c r="BOQ16" s="23"/>
      <c r="BOR16" s="23"/>
      <c r="BOS16" s="23"/>
      <c r="BOT16" s="23"/>
      <c r="BOU16" s="23"/>
      <c r="BOV16" s="23"/>
      <c r="BOW16" s="23"/>
      <c r="BOX16" s="23"/>
      <c r="BOY16" s="23"/>
      <c r="BOZ16" s="23"/>
      <c r="BPA16" s="23"/>
      <c r="BPB16" s="23"/>
      <c r="BPC16" s="23"/>
      <c r="BPD16" s="23"/>
      <c r="BPE16" s="23"/>
      <c r="BPF16" s="23"/>
      <c r="BPG16" s="23"/>
      <c r="BPH16" s="23"/>
      <c r="BPI16" s="23"/>
      <c r="BPJ16" s="23"/>
      <c r="BPK16" s="23"/>
      <c r="BPL16" s="23"/>
      <c r="BPM16" s="23"/>
      <c r="BPN16" s="23"/>
      <c r="BPO16" s="23"/>
      <c r="BPP16" s="23"/>
      <c r="BPQ16" s="23"/>
      <c r="BPR16" s="23"/>
      <c r="BPS16" s="23"/>
      <c r="BPT16" s="23"/>
      <c r="BPU16" s="23"/>
      <c r="BPV16" s="23"/>
      <c r="BPW16" s="23"/>
      <c r="BPX16" s="23"/>
      <c r="BPY16" s="23"/>
      <c r="BPZ16" s="23"/>
      <c r="BQA16" s="23"/>
      <c r="BQB16" s="23"/>
      <c r="BQC16" s="23"/>
      <c r="BQD16" s="23"/>
      <c r="BQE16" s="23"/>
      <c r="BQF16" s="23"/>
      <c r="BQG16" s="23"/>
      <c r="BQH16" s="23"/>
      <c r="BQI16" s="23"/>
      <c r="BQJ16" s="23"/>
      <c r="BQK16" s="23"/>
      <c r="BQL16" s="23"/>
      <c r="BQM16" s="23"/>
      <c r="BQN16" s="23"/>
      <c r="BQO16" s="23"/>
      <c r="BQP16" s="23"/>
      <c r="BQQ16" s="23"/>
      <c r="BQR16" s="23"/>
      <c r="BQS16" s="23"/>
      <c r="BQT16" s="23"/>
      <c r="BQU16" s="23"/>
      <c r="BQV16" s="23"/>
      <c r="BQW16" s="23"/>
      <c r="BQX16" s="23"/>
      <c r="BQY16" s="23"/>
      <c r="BQZ16" s="23"/>
      <c r="BRA16" s="23"/>
      <c r="BRB16" s="23"/>
      <c r="BRC16" s="23"/>
      <c r="BRD16" s="23"/>
      <c r="BRE16" s="23"/>
      <c r="BRF16" s="23"/>
      <c r="BRG16" s="23"/>
      <c r="BRH16" s="23"/>
      <c r="BRI16" s="23"/>
      <c r="BRJ16" s="23"/>
      <c r="BRK16" s="23"/>
      <c r="BRL16" s="23"/>
      <c r="BRM16" s="23"/>
      <c r="BRN16" s="23"/>
      <c r="BRO16" s="23"/>
      <c r="BRP16" s="23"/>
      <c r="BRQ16" s="23"/>
      <c r="BRR16" s="23"/>
      <c r="BRS16" s="23"/>
      <c r="BRT16" s="23"/>
      <c r="BRU16" s="23"/>
      <c r="BRV16" s="23"/>
      <c r="BRW16" s="23"/>
      <c r="BRX16" s="23"/>
      <c r="BRY16" s="23"/>
      <c r="BRZ16" s="23"/>
      <c r="BSA16" s="23"/>
      <c r="BSB16" s="23"/>
      <c r="BSC16" s="23"/>
      <c r="BSD16" s="23"/>
      <c r="BSE16" s="23"/>
      <c r="BSF16" s="23"/>
      <c r="BSG16" s="23"/>
      <c r="BSH16" s="23"/>
      <c r="BSI16" s="23"/>
      <c r="BSJ16" s="23"/>
      <c r="BSK16" s="23"/>
      <c r="BSL16" s="23"/>
      <c r="BSM16" s="23"/>
      <c r="BSN16" s="23"/>
      <c r="BSO16" s="23"/>
      <c r="BSP16" s="23"/>
      <c r="BSQ16" s="23"/>
      <c r="BSR16" s="23"/>
      <c r="BSS16" s="23"/>
      <c r="BST16" s="23"/>
      <c r="BSU16" s="23"/>
      <c r="BSV16" s="23"/>
      <c r="BSW16" s="23"/>
      <c r="BSX16" s="23"/>
      <c r="BSY16" s="23"/>
      <c r="BSZ16" s="23"/>
      <c r="BTA16" s="23"/>
      <c r="BTB16" s="23"/>
      <c r="BTC16" s="23"/>
      <c r="BTD16" s="23"/>
      <c r="BTE16" s="23"/>
      <c r="BTF16" s="23"/>
      <c r="BTG16" s="23"/>
      <c r="BTH16" s="23"/>
      <c r="BTI16" s="23"/>
      <c r="BTJ16" s="23"/>
      <c r="BTK16" s="23"/>
      <c r="BTL16" s="23"/>
      <c r="BTM16" s="23"/>
      <c r="BTN16" s="23"/>
      <c r="BTO16" s="23"/>
      <c r="BTP16" s="23"/>
      <c r="BTQ16" s="23"/>
      <c r="BTR16" s="23"/>
      <c r="BTS16" s="23"/>
      <c r="BTT16" s="23"/>
      <c r="BTU16" s="23"/>
      <c r="BTV16" s="23"/>
      <c r="BTW16" s="23"/>
      <c r="BTX16" s="23"/>
      <c r="BTY16" s="23"/>
      <c r="BTZ16" s="23"/>
      <c r="BUA16" s="23"/>
      <c r="BUB16" s="23"/>
      <c r="BUC16" s="23"/>
      <c r="BUD16" s="23"/>
      <c r="BUE16" s="23"/>
      <c r="BUF16" s="23"/>
      <c r="BUG16" s="23"/>
      <c r="BUH16" s="23"/>
      <c r="BUI16" s="23"/>
      <c r="BUJ16" s="23"/>
      <c r="BUK16" s="23"/>
      <c r="BUL16" s="23"/>
      <c r="BUM16" s="23"/>
      <c r="BUN16" s="23"/>
      <c r="BUO16" s="23"/>
      <c r="BUP16" s="23"/>
      <c r="BUQ16" s="23"/>
      <c r="BUR16" s="23"/>
      <c r="BUS16" s="23"/>
      <c r="BUT16" s="23"/>
      <c r="BUU16" s="23"/>
      <c r="BUV16" s="23"/>
      <c r="BUW16" s="23"/>
      <c r="BUX16" s="23"/>
      <c r="BUY16" s="23"/>
      <c r="BUZ16" s="23"/>
      <c r="BVA16" s="23"/>
      <c r="BVB16" s="23"/>
      <c r="BVC16" s="23"/>
      <c r="BVD16" s="23"/>
      <c r="BVE16" s="23"/>
      <c r="BVF16" s="23"/>
      <c r="BVG16" s="23"/>
      <c r="BVH16" s="23"/>
      <c r="BVI16" s="23"/>
      <c r="BVJ16" s="23"/>
      <c r="BVK16" s="23"/>
      <c r="BVL16" s="23"/>
      <c r="BVM16" s="23"/>
      <c r="BVN16" s="23"/>
      <c r="BVO16" s="23"/>
      <c r="BVP16" s="23"/>
      <c r="BVQ16" s="23"/>
      <c r="BVR16" s="23"/>
      <c r="BVS16" s="23"/>
      <c r="BVT16" s="23"/>
      <c r="BVU16" s="23"/>
      <c r="BVV16" s="23"/>
      <c r="BVW16" s="23"/>
      <c r="BVX16" s="23"/>
      <c r="BVY16" s="23"/>
      <c r="BVZ16" s="23"/>
      <c r="BWA16" s="23"/>
      <c r="BWB16" s="23"/>
      <c r="BWC16" s="23"/>
      <c r="BWD16" s="23"/>
      <c r="BWE16" s="23"/>
      <c r="BWF16" s="23"/>
      <c r="BWG16" s="23"/>
      <c r="BWH16" s="23"/>
      <c r="BWI16" s="23"/>
      <c r="BWJ16" s="23"/>
      <c r="BWK16" s="23"/>
      <c r="BWL16" s="23"/>
      <c r="BWM16" s="23"/>
      <c r="BWN16" s="23"/>
      <c r="BWO16" s="23"/>
      <c r="BWP16" s="23"/>
      <c r="BWQ16" s="23"/>
      <c r="BWR16" s="23"/>
      <c r="BWS16" s="23"/>
      <c r="BWT16" s="23"/>
      <c r="BWU16" s="23"/>
      <c r="BWV16" s="23"/>
      <c r="BWW16" s="23"/>
      <c r="BWX16" s="23"/>
      <c r="BWY16" s="23"/>
      <c r="BWZ16" s="23"/>
      <c r="BXA16" s="23"/>
      <c r="BXB16" s="23"/>
      <c r="BXC16" s="23"/>
      <c r="BXD16" s="23"/>
      <c r="BXE16" s="23"/>
      <c r="BXF16" s="23"/>
      <c r="BXG16" s="23"/>
      <c r="BXH16" s="23"/>
      <c r="BXI16" s="23"/>
      <c r="BXJ16" s="23"/>
      <c r="BXK16" s="23"/>
      <c r="BXL16" s="23"/>
      <c r="BXM16" s="23"/>
      <c r="BXN16" s="23"/>
      <c r="BXO16" s="23"/>
      <c r="BXP16" s="23"/>
      <c r="BXQ16" s="23"/>
      <c r="BXR16" s="23"/>
      <c r="BXS16" s="23"/>
      <c r="BXT16" s="23"/>
      <c r="BXU16" s="23"/>
      <c r="BXV16" s="23"/>
      <c r="BXW16" s="23"/>
      <c r="BXX16" s="23"/>
      <c r="BXY16" s="23"/>
      <c r="BXZ16" s="23"/>
      <c r="BYA16" s="23"/>
      <c r="BYB16" s="23"/>
      <c r="BYC16" s="23"/>
      <c r="BYD16" s="23"/>
      <c r="BYE16" s="23"/>
      <c r="BYF16" s="23"/>
      <c r="BYG16" s="23"/>
      <c r="BYH16" s="23"/>
      <c r="BYI16" s="23"/>
      <c r="BYJ16" s="23"/>
      <c r="BYK16" s="23"/>
      <c r="BYL16" s="23"/>
      <c r="BYM16" s="23"/>
      <c r="BYN16" s="23"/>
      <c r="BYO16" s="23"/>
      <c r="BYP16" s="23"/>
      <c r="BYQ16" s="23"/>
      <c r="BYR16" s="23"/>
      <c r="BYS16" s="23"/>
      <c r="BYT16" s="23"/>
      <c r="BYU16" s="23"/>
      <c r="BYV16" s="23"/>
      <c r="BYW16" s="23"/>
      <c r="BYX16" s="23"/>
      <c r="BYY16" s="23"/>
      <c r="BYZ16" s="23"/>
      <c r="BZA16" s="23"/>
      <c r="BZB16" s="23"/>
      <c r="BZC16" s="23"/>
      <c r="BZD16" s="23"/>
      <c r="BZE16" s="23"/>
      <c r="BZF16" s="23"/>
      <c r="BZG16" s="23"/>
      <c r="BZH16" s="23"/>
      <c r="BZI16" s="23"/>
      <c r="BZJ16" s="23"/>
      <c r="BZK16" s="23"/>
      <c r="BZL16" s="23"/>
      <c r="BZM16" s="23"/>
      <c r="BZN16" s="23"/>
      <c r="BZO16" s="23"/>
      <c r="BZP16" s="23"/>
      <c r="BZQ16" s="23"/>
      <c r="BZR16" s="23"/>
      <c r="BZS16" s="23"/>
      <c r="BZT16" s="23"/>
      <c r="BZU16" s="23"/>
      <c r="BZV16" s="23"/>
      <c r="BZW16" s="23"/>
      <c r="BZX16" s="23"/>
      <c r="BZY16" s="23"/>
      <c r="BZZ16" s="23"/>
      <c r="CAA16" s="23"/>
      <c r="CAB16" s="23"/>
      <c r="CAC16" s="23"/>
      <c r="CAD16" s="23"/>
      <c r="CAE16" s="23"/>
      <c r="CAF16" s="23"/>
      <c r="CAG16" s="23"/>
      <c r="CAH16" s="23"/>
      <c r="CAI16" s="23"/>
      <c r="CAJ16" s="23"/>
      <c r="CAK16" s="23"/>
      <c r="CAL16" s="23"/>
      <c r="CAM16" s="23"/>
      <c r="CAN16" s="23"/>
      <c r="CAO16" s="23"/>
      <c r="CAP16" s="23"/>
      <c r="CAQ16" s="23"/>
      <c r="CAR16" s="23"/>
      <c r="CAS16" s="23"/>
      <c r="CAT16" s="23"/>
      <c r="CAU16" s="23"/>
      <c r="CAV16" s="23"/>
      <c r="CAW16" s="23"/>
      <c r="CAX16" s="23"/>
      <c r="CAY16" s="23"/>
      <c r="CAZ16" s="23"/>
      <c r="CBA16" s="23"/>
      <c r="CBB16" s="23"/>
      <c r="CBC16" s="23"/>
      <c r="CBD16" s="23"/>
      <c r="CBE16" s="23"/>
      <c r="CBF16" s="23"/>
      <c r="CBG16" s="23"/>
      <c r="CBH16" s="23"/>
      <c r="CBI16" s="23"/>
      <c r="CBJ16" s="23"/>
      <c r="CBK16" s="23"/>
      <c r="CBL16" s="23"/>
      <c r="CBM16" s="23"/>
      <c r="CBN16" s="23"/>
      <c r="CBO16" s="23"/>
      <c r="CBP16" s="23"/>
      <c r="CBQ16" s="23"/>
      <c r="CBR16" s="23"/>
      <c r="CBS16" s="23"/>
      <c r="CBT16" s="23"/>
      <c r="CBU16" s="23"/>
      <c r="CBV16" s="23"/>
      <c r="CBW16" s="23"/>
      <c r="CBX16" s="23"/>
      <c r="CBY16" s="23"/>
      <c r="CBZ16" s="23"/>
      <c r="CCA16" s="23"/>
      <c r="CCB16" s="23"/>
      <c r="CCC16" s="23"/>
      <c r="CCD16" s="23"/>
      <c r="CCE16" s="23"/>
      <c r="CCF16" s="23"/>
      <c r="CCG16" s="23"/>
      <c r="CCH16" s="23"/>
      <c r="CCI16" s="23"/>
      <c r="CCJ16" s="23"/>
      <c r="CCK16" s="23"/>
      <c r="CCL16" s="23"/>
      <c r="CCM16" s="23"/>
      <c r="CCN16" s="23"/>
      <c r="CCO16" s="23"/>
      <c r="CCP16" s="23"/>
      <c r="CCQ16" s="23"/>
      <c r="CCR16" s="23"/>
      <c r="CCS16" s="23"/>
      <c r="CCT16" s="23"/>
      <c r="CCU16" s="23"/>
      <c r="CCV16" s="23"/>
      <c r="CCW16" s="23"/>
      <c r="CCX16" s="23"/>
      <c r="CCY16" s="23"/>
      <c r="CCZ16" s="23"/>
      <c r="CDA16" s="23"/>
      <c r="CDB16" s="23"/>
      <c r="CDC16" s="23"/>
      <c r="CDD16" s="23"/>
      <c r="CDE16" s="23"/>
      <c r="CDF16" s="23"/>
      <c r="CDG16" s="23"/>
      <c r="CDH16" s="23"/>
      <c r="CDI16" s="23"/>
      <c r="CDJ16" s="23"/>
      <c r="CDK16" s="23"/>
      <c r="CDL16" s="23"/>
      <c r="CDM16" s="23"/>
      <c r="CDN16" s="23"/>
      <c r="CDO16" s="23"/>
      <c r="CDP16" s="23"/>
      <c r="CDQ16" s="23"/>
      <c r="CDR16" s="23"/>
      <c r="CDS16" s="23"/>
      <c r="CDT16" s="23"/>
      <c r="CDU16" s="23"/>
      <c r="CDV16" s="23"/>
      <c r="CDW16" s="23"/>
      <c r="CDX16" s="23"/>
      <c r="CDY16" s="23"/>
      <c r="CDZ16" s="23"/>
      <c r="CEA16" s="23"/>
      <c r="CEB16" s="23"/>
      <c r="CEC16" s="23"/>
      <c r="CED16" s="23"/>
      <c r="CEE16" s="23"/>
      <c r="CEF16" s="23"/>
      <c r="CEG16" s="23"/>
      <c r="CEH16" s="23"/>
      <c r="CEI16" s="23"/>
      <c r="CEJ16" s="23"/>
      <c r="CEK16" s="23"/>
      <c r="CEL16" s="23"/>
      <c r="CEM16" s="23"/>
      <c r="CEN16" s="23"/>
      <c r="CEO16" s="23"/>
      <c r="CEP16" s="23"/>
      <c r="CEQ16" s="23"/>
      <c r="CER16" s="23"/>
      <c r="CES16" s="23"/>
      <c r="CET16" s="23"/>
      <c r="CEU16" s="23"/>
      <c r="CEV16" s="23"/>
      <c r="CEW16" s="23"/>
      <c r="CEX16" s="23"/>
      <c r="CEY16" s="23"/>
      <c r="CEZ16" s="23"/>
      <c r="CFA16" s="23"/>
      <c r="CFB16" s="23"/>
      <c r="CFC16" s="23"/>
      <c r="CFD16" s="23"/>
      <c r="CFE16" s="23"/>
      <c r="CFF16" s="23"/>
      <c r="CFG16" s="23"/>
      <c r="CFH16" s="23"/>
      <c r="CFI16" s="23"/>
      <c r="CFJ16" s="23"/>
      <c r="CFK16" s="23"/>
      <c r="CFL16" s="23"/>
      <c r="CFM16" s="23"/>
      <c r="CFN16" s="23"/>
      <c r="CFO16" s="23"/>
      <c r="CFP16" s="23"/>
      <c r="CFQ16" s="23"/>
      <c r="CFR16" s="23"/>
      <c r="CFS16" s="23"/>
      <c r="CFT16" s="23"/>
      <c r="CFU16" s="23"/>
      <c r="CFV16" s="23"/>
      <c r="CFW16" s="23"/>
      <c r="CFX16" s="23"/>
      <c r="CFY16" s="23"/>
      <c r="CFZ16" s="23"/>
      <c r="CGA16" s="23"/>
      <c r="CGB16" s="23"/>
      <c r="CGC16" s="23"/>
      <c r="CGD16" s="23"/>
      <c r="CGE16" s="23"/>
      <c r="CGF16" s="23"/>
      <c r="CGG16" s="23"/>
      <c r="CGH16" s="23"/>
      <c r="CGI16" s="23"/>
      <c r="CGJ16" s="23"/>
      <c r="CGK16" s="23"/>
      <c r="CGL16" s="23"/>
      <c r="CGM16" s="23"/>
      <c r="CGN16" s="23"/>
      <c r="CGO16" s="23"/>
      <c r="CGP16" s="23"/>
      <c r="CGQ16" s="23"/>
      <c r="CGR16" s="23"/>
      <c r="CGS16" s="23"/>
      <c r="CGT16" s="23"/>
      <c r="CGU16" s="23"/>
      <c r="CGV16" s="23"/>
      <c r="CGW16" s="23"/>
      <c r="CGX16" s="23"/>
      <c r="CGY16" s="23"/>
      <c r="CGZ16" s="23"/>
      <c r="CHA16" s="23"/>
      <c r="CHB16" s="23"/>
      <c r="CHC16" s="23"/>
      <c r="CHD16" s="23"/>
      <c r="CHE16" s="23"/>
      <c r="CHF16" s="23"/>
      <c r="CHG16" s="23"/>
      <c r="CHH16" s="23"/>
      <c r="CHI16" s="23"/>
      <c r="CHJ16" s="23"/>
      <c r="CHK16" s="23"/>
      <c r="CHL16" s="23"/>
      <c r="CHM16" s="23"/>
      <c r="CHN16" s="23"/>
      <c r="CHO16" s="23"/>
      <c r="CHP16" s="23"/>
      <c r="CHQ16" s="23"/>
      <c r="CHR16" s="23"/>
      <c r="CHS16" s="23"/>
      <c r="CHT16" s="23"/>
      <c r="CHU16" s="23"/>
      <c r="CHV16" s="23"/>
      <c r="CHW16" s="23"/>
      <c r="CHX16" s="23"/>
      <c r="CHY16" s="23"/>
      <c r="CHZ16" s="23"/>
      <c r="CIA16" s="23"/>
      <c r="CIB16" s="23"/>
      <c r="CIC16" s="23"/>
      <c r="CID16" s="23"/>
      <c r="CIE16" s="23"/>
      <c r="CIF16" s="23"/>
      <c r="CIG16" s="23"/>
      <c r="CIH16" s="23"/>
      <c r="CII16" s="23"/>
      <c r="CIJ16" s="23"/>
      <c r="CIK16" s="23"/>
      <c r="CIL16" s="23"/>
      <c r="CIM16" s="23"/>
      <c r="CIN16" s="23"/>
      <c r="CIO16" s="23"/>
      <c r="CIP16" s="23"/>
      <c r="CIQ16" s="23"/>
      <c r="CIR16" s="23"/>
      <c r="CIS16" s="23"/>
      <c r="CIT16" s="23"/>
      <c r="CIU16" s="23"/>
      <c r="CIV16" s="23"/>
      <c r="CIW16" s="23"/>
      <c r="CIX16" s="23"/>
      <c r="CIY16" s="23"/>
      <c r="CIZ16" s="23"/>
      <c r="CJA16" s="23"/>
      <c r="CJB16" s="23"/>
      <c r="CJC16" s="23"/>
      <c r="CJD16" s="23"/>
      <c r="CJE16" s="23"/>
      <c r="CJF16" s="23"/>
      <c r="CJG16" s="23"/>
      <c r="CJH16" s="23"/>
      <c r="CJI16" s="23"/>
      <c r="CJJ16" s="23"/>
      <c r="CJK16" s="23"/>
      <c r="CJL16" s="23"/>
      <c r="CJM16" s="23"/>
      <c r="CJN16" s="23"/>
      <c r="CJO16" s="23"/>
      <c r="CJP16" s="23"/>
      <c r="CJQ16" s="23"/>
      <c r="CJR16" s="23"/>
      <c r="CJS16" s="23"/>
      <c r="CJT16" s="23"/>
      <c r="CJU16" s="23"/>
      <c r="CJV16" s="23"/>
      <c r="CJW16" s="23"/>
      <c r="CJX16" s="23"/>
      <c r="CJY16" s="23"/>
      <c r="CJZ16" s="23"/>
      <c r="CKA16" s="23"/>
      <c r="CKB16" s="23"/>
      <c r="CKC16" s="23"/>
      <c r="CKD16" s="23"/>
      <c r="CKE16" s="23"/>
      <c r="CKF16" s="23"/>
      <c r="CKG16" s="23"/>
      <c r="CKH16" s="23"/>
      <c r="CKI16" s="23"/>
      <c r="CKJ16" s="23"/>
      <c r="CKK16" s="23"/>
      <c r="CKL16" s="23"/>
      <c r="CKM16" s="23"/>
      <c r="CKN16" s="23"/>
      <c r="CKO16" s="23"/>
      <c r="CKP16" s="23"/>
      <c r="CKQ16" s="23"/>
      <c r="CKR16" s="23"/>
      <c r="CKS16" s="23"/>
      <c r="CKT16" s="23"/>
      <c r="CKU16" s="23"/>
      <c r="CKV16" s="23"/>
      <c r="CKW16" s="23"/>
      <c r="CKX16" s="23"/>
      <c r="CKY16" s="23"/>
      <c r="CKZ16" s="23"/>
      <c r="CLA16" s="23"/>
      <c r="CLB16" s="23"/>
      <c r="CLC16" s="23"/>
      <c r="CLD16" s="23"/>
      <c r="CLE16" s="23"/>
      <c r="CLF16" s="23"/>
      <c r="CLG16" s="23"/>
      <c r="CLH16" s="23"/>
      <c r="CLI16" s="23"/>
      <c r="CLJ16" s="23"/>
      <c r="CLK16" s="23"/>
      <c r="CLL16" s="23"/>
      <c r="CLM16" s="23"/>
      <c r="CLN16" s="23"/>
      <c r="CLO16" s="23"/>
      <c r="CLP16" s="23"/>
      <c r="CLQ16" s="23"/>
      <c r="CLR16" s="23"/>
      <c r="CLS16" s="23"/>
      <c r="CLT16" s="23"/>
      <c r="CLU16" s="23"/>
      <c r="CLV16" s="23"/>
      <c r="CLW16" s="23"/>
      <c r="CLX16" s="23"/>
      <c r="CLY16" s="23"/>
      <c r="CLZ16" s="23"/>
      <c r="CMA16" s="23"/>
      <c r="CMB16" s="23"/>
      <c r="CMC16" s="23"/>
      <c r="CMD16" s="23"/>
      <c r="CME16" s="23"/>
      <c r="CMF16" s="23"/>
      <c r="CMG16" s="23"/>
      <c r="CMH16" s="23"/>
      <c r="CMI16" s="23"/>
      <c r="CMJ16" s="23"/>
      <c r="CMK16" s="23"/>
      <c r="CML16" s="23"/>
      <c r="CMM16" s="23"/>
      <c r="CMN16" s="23"/>
      <c r="CMO16" s="23"/>
      <c r="CMP16" s="23"/>
      <c r="CMQ16" s="23"/>
      <c r="CMR16" s="23"/>
      <c r="CMS16" s="23"/>
      <c r="CMT16" s="23"/>
      <c r="CMU16" s="23"/>
      <c r="CMV16" s="23"/>
      <c r="CMW16" s="23"/>
      <c r="CMX16" s="23"/>
      <c r="CMY16" s="23"/>
      <c r="CMZ16" s="23"/>
      <c r="CNA16" s="23"/>
      <c r="CNB16" s="23"/>
      <c r="CNC16" s="23"/>
      <c r="CND16" s="23"/>
      <c r="CNE16" s="23"/>
      <c r="CNF16" s="23"/>
      <c r="CNG16" s="23"/>
      <c r="CNH16" s="23"/>
      <c r="CNI16" s="23"/>
      <c r="CNJ16" s="23"/>
      <c r="CNK16" s="23"/>
      <c r="CNL16" s="23"/>
      <c r="CNM16" s="23"/>
      <c r="CNN16" s="23"/>
      <c r="CNO16" s="23"/>
      <c r="CNP16" s="23"/>
      <c r="CNQ16" s="23"/>
      <c r="CNR16" s="23"/>
      <c r="CNS16" s="23"/>
      <c r="CNT16" s="23"/>
      <c r="CNU16" s="23"/>
      <c r="CNV16" s="23"/>
      <c r="CNW16" s="23"/>
      <c r="CNX16" s="23"/>
      <c r="CNY16" s="23"/>
      <c r="CNZ16" s="23"/>
      <c r="COA16" s="23"/>
      <c r="COB16" s="23"/>
      <c r="COC16" s="23"/>
      <c r="COD16" s="23"/>
      <c r="COE16" s="23"/>
      <c r="COF16" s="23"/>
      <c r="COG16" s="23"/>
      <c r="COH16" s="23"/>
      <c r="COI16" s="23"/>
      <c r="COJ16" s="23"/>
      <c r="COK16" s="23"/>
      <c r="COL16" s="23"/>
      <c r="COM16" s="23"/>
      <c r="CON16" s="23"/>
      <c r="COO16" s="23"/>
      <c r="COP16" s="23"/>
      <c r="COQ16" s="23"/>
      <c r="COR16" s="23"/>
      <c r="COS16" s="23"/>
      <c r="COT16" s="23"/>
      <c r="COU16" s="23"/>
      <c r="COV16" s="23"/>
      <c r="COW16" s="23"/>
      <c r="COX16" s="23"/>
      <c r="COY16" s="23"/>
      <c r="COZ16" s="23"/>
      <c r="CPA16" s="23"/>
      <c r="CPB16" s="23"/>
      <c r="CPC16" s="23"/>
      <c r="CPD16" s="23"/>
      <c r="CPE16" s="23"/>
      <c r="CPF16" s="23"/>
      <c r="CPG16" s="23"/>
      <c r="CPH16" s="23"/>
      <c r="CPI16" s="23"/>
      <c r="CPJ16" s="23"/>
      <c r="CPK16" s="23"/>
      <c r="CPL16" s="23"/>
      <c r="CPM16" s="23"/>
      <c r="CPN16" s="23"/>
      <c r="CPO16" s="23"/>
      <c r="CPP16" s="23"/>
      <c r="CPQ16" s="23"/>
      <c r="CPR16" s="23"/>
      <c r="CPS16" s="23"/>
      <c r="CPT16" s="23"/>
      <c r="CPU16" s="23"/>
      <c r="CPV16" s="23"/>
      <c r="CPW16" s="23"/>
      <c r="CPX16" s="23"/>
      <c r="CPY16" s="23"/>
      <c r="CPZ16" s="23"/>
      <c r="CQA16" s="23"/>
      <c r="CQB16" s="23"/>
      <c r="CQC16" s="23"/>
      <c r="CQD16" s="23"/>
      <c r="CQE16" s="23"/>
      <c r="CQF16" s="23"/>
      <c r="CQG16" s="23"/>
      <c r="CQH16" s="23"/>
      <c r="CQI16" s="23"/>
      <c r="CQJ16" s="23"/>
      <c r="CQK16" s="23"/>
      <c r="CQL16" s="23"/>
      <c r="CQM16" s="23"/>
      <c r="CQN16" s="23"/>
      <c r="CQO16" s="23"/>
      <c r="CQP16" s="23"/>
      <c r="CQQ16" s="23"/>
      <c r="CQR16" s="23"/>
      <c r="CQS16" s="23"/>
      <c r="CQT16" s="23"/>
      <c r="CQU16" s="23"/>
      <c r="CQV16" s="23"/>
      <c r="CQW16" s="23"/>
      <c r="CQX16" s="23"/>
      <c r="CQY16" s="23"/>
      <c r="CQZ16" s="23"/>
      <c r="CRA16" s="23"/>
      <c r="CRB16" s="23"/>
      <c r="CRC16" s="23"/>
      <c r="CRD16" s="23"/>
      <c r="CRE16" s="23"/>
      <c r="CRF16" s="23"/>
      <c r="CRG16" s="23"/>
      <c r="CRH16" s="23"/>
      <c r="CRI16" s="23"/>
      <c r="CRJ16" s="23"/>
      <c r="CRK16" s="23"/>
      <c r="CRL16" s="23"/>
      <c r="CRM16" s="23"/>
      <c r="CRN16" s="23"/>
      <c r="CRO16" s="23"/>
      <c r="CRP16" s="23"/>
      <c r="CRQ16" s="23"/>
      <c r="CRR16" s="23"/>
      <c r="CRS16" s="23"/>
      <c r="CRT16" s="23"/>
      <c r="CRU16" s="23"/>
      <c r="CRV16" s="23"/>
      <c r="CRW16" s="23"/>
      <c r="CRX16" s="23"/>
      <c r="CRY16" s="23"/>
      <c r="CRZ16" s="23"/>
      <c r="CSA16" s="23"/>
      <c r="CSB16" s="23"/>
      <c r="CSC16" s="23"/>
      <c r="CSD16" s="23"/>
      <c r="CSE16" s="23"/>
      <c r="CSF16" s="23"/>
      <c r="CSG16" s="23"/>
      <c r="CSH16" s="23"/>
      <c r="CSI16" s="23"/>
      <c r="CSJ16" s="23"/>
      <c r="CSK16" s="23"/>
      <c r="CSL16" s="23"/>
      <c r="CSM16" s="23"/>
      <c r="CSN16" s="23"/>
      <c r="CSO16" s="23"/>
      <c r="CSP16" s="23"/>
      <c r="CSQ16" s="23"/>
      <c r="CSR16" s="23"/>
      <c r="CSS16" s="23"/>
      <c r="CST16" s="23"/>
      <c r="CSU16" s="23"/>
      <c r="CSV16" s="23"/>
      <c r="CSW16" s="23"/>
      <c r="CSX16" s="23"/>
      <c r="CSY16" s="23"/>
      <c r="CSZ16" s="23"/>
      <c r="CTA16" s="23"/>
      <c r="CTB16" s="23"/>
      <c r="CTC16" s="23"/>
      <c r="CTD16" s="23"/>
      <c r="CTE16" s="23"/>
      <c r="CTF16" s="23"/>
      <c r="CTG16" s="23"/>
      <c r="CTH16" s="23"/>
      <c r="CTI16" s="23"/>
      <c r="CTJ16" s="23"/>
      <c r="CTK16" s="23"/>
      <c r="CTL16" s="23"/>
      <c r="CTM16" s="23"/>
      <c r="CTN16" s="23"/>
      <c r="CTO16" s="23"/>
      <c r="CTP16" s="23"/>
      <c r="CTQ16" s="23"/>
      <c r="CTR16" s="23"/>
      <c r="CTS16" s="23"/>
      <c r="CTT16" s="23"/>
      <c r="CTU16" s="23"/>
      <c r="CTV16" s="23"/>
      <c r="CTW16" s="23"/>
      <c r="CTX16" s="23"/>
      <c r="CTY16" s="23"/>
      <c r="CTZ16" s="23"/>
      <c r="CUA16" s="23"/>
      <c r="CUB16" s="23"/>
      <c r="CUC16" s="23"/>
      <c r="CUD16" s="23"/>
      <c r="CUE16" s="23"/>
      <c r="CUF16" s="23"/>
      <c r="CUG16" s="23"/>
      <c r="CUH16" s="23"/>
      <c r="CUI16" s="23"/>
      <c r="CUJ16" s="23"/>
      <c r="CUK16" s="23"/>
      <c r="CUL16" s="23"/>
      <c r="CUM16" s="23"/>
      <c r="CUN16" s="23"/>
      <c r="CUO16" s="23"/>
      <c r="CUP16" s="23"/>
      <c r="CUQ16" s="23"/>
      <c r="CUR16" s="23"/>
      <c r="CUS16" s="23"/>
      <c r="CUT16" s="23"/>
      <c r="CUU16" s="23"/>
      <c r="CUV16" s="23"/>
      <c r="CUW16" s="23"/>
      <c r="CUX16" s="23"/>
      <c r="CUY16" s="23"/>
      <c r="CUZ16" s="23"/>
      <c r="CVA16" s="23"/>
      <c r="CVB16" s="23"/>
      <c r="CVC16" s="23"/>
      <c r="CVD16" s="23"/>
      <c r="CVE16" s="23"/>
      <c r="CVF16" s="23"/>
      <c r="CVG16" s="23"/>
      <c r="CVH16" s="23"/>
      <c r="CVI16" s="23"/>
      <c r="CVJ16" s="23"/>
      <c r="CVK16" s="23"/>
      <c r="CVL16" s="23"/>
      <c r="CVM16" s="23"/>
      <c r="CVN16" s="23"/>
      <c r="CVO16" s="23"/>
      <c r="CVP16" s="23"/>
      <c r="CVQ16" s="23"/>
      <c r="CVR16" s="23"/>
      <c r="CVS16" s="23"/>
      <c r="CVT16" s="23"/>
      <c r="CVU16" s="23"/>
      <c r="CVV16" s="23"/>
      <c r="CVW16" s="23"/>
      <c r="CVX16" s="23"/>
      <c r="CVY16" s="23"/>
      <c r="CVZ16" s="23"/>
      <c r="CWA16" s="23"/>
      <c r="CWB16" s="23"/>
      <c r="CWC16" s="23"/>
      <c r="CWD16" s="23"/>
      <c r="CWE16" s="23"/>
      <c r="CWF16" s="23"/>
      <c r="CWG16" s="23"/>
      <c r="CWH16" s="23"/>
      <c r="CWI16" s="23"/>
      <c r="CWJ16" s="23"/>
      <c r="CWK16" s="23"/>
      <c r="CWL16" s="23"/>
      <c r="CWM16" s="23"/>
      <c r="CWN16" s="23"/>
      <c r="CWO16" s="23"/>
      <c r="CWP16" s="23"/>
      <c r="CWQ16" s="23"/>
      <c r="CWR16" s="23"/>
      <c r="CWS16" s="23"/>
      <c r="CWT16" s="23"/>
      <c r="CWU16" s="23"/>
      <c r="CWV16" s="23"/>
      <c r="CWW16" s="23"/>
      <c r="CWX16" s="23"/>
      <c r="CWY16" s="23"/>
      <c r="CWZ16" s="23"/>
      <c r="CXA16" s="23"/>
      <c r="CXB16" s="23"/>
      <c r="CXC16" s="23"/>
      <c r="CXD16" s="23"/>
      <c r="CXE16" s="23"/>
      <c r="CXF16" s="23"/>
      <c r="CXG16" s="23"/>
      <c r="CXH16" s="23"/>
      <c r="CXI16" s="23"/>
      <c r="CXJ16" s="23"/>
      <c r="CXK16" s="23"/>
      <c r="CXL16" s="23"/>
      <c r="CXM16" s="23"/>
      <c r="CXN16" s="23"/>
      <c r="CXO16" s="23"/>
      <c r="CXP16" s="23"/>
      <c r="CXQ16" s="23"/>
      <c r="CXR16" s="23"/>
      <c r="CXS16" s="23"/>
      <c r="CXT16" s="23"/>
      <c r="CXU16" s="23"/>
      <c r="CXV16" s="23"/>
      <c r="CXW16" s="23"/>
      <c r="CXX16" s="23"/>
      <c r="CXY16" s="23"/>
      <c r="CXZ16" s="23"/>
      <c r="CYA16" s="23"/>
      <c r="CYB16" s="23"/>
      <c r="CYC16" s="23"/>
      <c r="CYD16" s="23"/>
      <c r="CYE16" s="23"/>
      <c r="CYF16" s="23"/>
      <c r="CYG16" s="23"/>
      <c r="CYH16" s="23"/>
      <c r="CYI16" s="23"/>
      <c r="CYJ16" s="23"/>
      <c r="CYK16" s="23"/>
      <c r="CYL16" s="23"/>
      <c r="CYM16" s="23"/>
      <c r="CYN16" s="23"/>
      <c r="CYO16" s="23"/>
      <c r="CYP16" s="23"/>
      <c r="CYQ16" s="23"/>
      <c r="CYR16" s="23"/>
      <c r="CYS16" s="23"/>
      <c r="CYT16" s="23"/>
      <c r="CYU16" s="23"/>
      <c r="CYV16" s="23"/>
      <c r="CYW16" s="23"/>
      <c r="CYX16" s="23"/>
      <c r="CYY16" s="23"/>
      <c r="CYZ16" s="23"/>
      <c r="CZA16" s="23"/>
      <c r="CZB16" s="23"/>
      <c r="CZC16" s="23"/>
      <c r="CZD16" s="23"/>
      <c r="CZE16" s="23"/>
      <c r="CZF16" s="23"/>
      <c r="CZG16" s="23"/>
      <c r="CZH16" s="23"/>
      <c r="CZI16" s="23"/>
      <c r="CZJ16" s="23"/>
      <c r="CZK16" s="23"/>
      <c r="CZL16" s="23"/>
      <c r="CZM16" s="23"/>
      <c r="CZN16" s="23"/>
      <c r="CZO16" s="23"/>
      <c r="CZP16" s="23"/>
      <c r="CZQ16" s="23"/>
      <c r="CZR16" s="23"/>
      <c r="CZS16" s="23"/>
      <c r="CZT16" s="23"/>
      <c r="CZU16" s="23"/>
      <c r="CZV16" s="23"/>
      <c r="CZW16" s="23"/>
      <c r="CZX16" s="23"/>
      <c r="CZY16" s="23"/>
      <c r="CZZ16" s="23"/>
      <c r="DAA16" s="23"/>
      <c r="DAB16" s="23"/>
      <c r="DAC16" s="23"/>
      <c r="DAD16" s="23"/>
      <c r="DAE16" s="23"/>
      <c r="DAF16" s="23"/>
      <c r="DAG16" s="23"/>
      <c r="DAH16" s="23"/>
      <c r="DAI16" s="23"/>
      <c r="DAJ16" s="23"/>
      <c r="DAK16" s="23"/>
      <c r="DAL16" s="23"/>
      <c r="DAM16" s="23"/>
      <c r="DAN16" s="23"/>
      <c r="DAO16" s="23"/>
      <c r="DAP16" s="23"/>
      <c r="DAQ16" s="23"/>
      <c r="DAR16" s="23"/>
      <c r="DAS16" s="23"/>
      <c r="DAT16" s="23"/>
      <c r="DAU16" s="23"/>
      <c r="DAV16" s="23"/>
      <c r="DAW16" s="23"/>
      <c r="DAX16" s="23"/>
      <c r="DAY16" s="23"/>
      <c r="DAZ16" s="23"/>
      <c r="DBA16" s="23"/>
      <c r="DBB16" s="23"/>
      <c r="DBC16" s="23"/>
      <c r="DBD16" s="23"/>
      <c r="DBE16" s="23"/>
      <c r="DBF16" s="23"/>
      <c r="DBG16" s="23"/>
      <c r="DBH16" s="23"/>
      <c r="DBI16" s="23"/>
      <c r="DBJ16" s="23"/>
      <c r="DBK16" s="23"/>
      <c r="DBL16" s="23"/>
      <c r="DBM16" s="23"/>
      <c r="DBN16" s="23"/>
      <c r="DBO16" s="23"/>
      <c r="DBP16" s="23"/>
      <c r="DBQ16" s="23"/>
      <c r="DBR16" s="23"/>
      <c r="DBS16" s="23"/>
      <c r="DBT16" s="23"/>
      <c r="DBU16" s="23"/>
      <c r="DBV16" s="23"/>
      <c r="DBW16" s="23"/>
      <c r="DBX16" s="23"/>
      <c r="DBY16" s="23"/>
      <c r="DBZ16" s="23"/>
      <c r="DCA16" s="23"/>
      <c r="DCB16" s="23"/>
      <c r="DCC16" s="23"/>
      <c r="DCD16" s="23"/>
      <c r="DCE16" s="23"/>
      <c r="DCF16" s="23"/>
      <c r="DCG16" s="23"/>
      <c r="DCH16" s="23"/>
      <c r="DCI16" s="23"/>
      <c r="DCJ16" s="23"/>
      <c r="DCK16" s="23"/>
      <c r="DCL16" s="23"/>
      <c r="DCM16" s="23"/>
      <c r="DCN16" s="23"/>
      <c r="DCO16" s="23"/>
      <c r="DCP16" s="23"/>
      <c r="DCQ16" s="23"/>
      <c r="DCR16" s="23"/>
      <c r="DCS16" s="23"/>
      <c r="DCT16" s="23"/>
      <c r="DCU16" s="23"/>
      <c r="DCV16" s="23"/>
      <c r="DCW16" s="23"/>
      <c r="DCX16" s="23"/>
      <c r="DCY16" s="23"/>
      <c r="DCZ16" s="23"/>
      <c r="DDA16" s="23"/>
      <c r="DDB16" s="23"/>
      <c r="DDC16" s="23"/>
      <c r="DDD16" s="23"/>
      <c r="DDE16" s="23"/>
      <c r="DDF16" s="23"/>
      <c r="DDG16" s="23"/>
      <c r="DDH16" s="23"/>
      <c r="DDI16" s="23"/>
      <c r="DDJ16" s="23"/>
      <c r="DDK16" s="23"/>
      <c r="DDL16" s="23"/>
      <c r="DDM16" s="23"/>
      <c r="DDN16" s="23"/>
      <c r="DDO16" s="23"/>
      <c r="DDP16" s="23"/>
      <c r="DDQ16" s="23"/>
      <c r="DDR16" s="23"/>
      <c r="DDS16" s="23"/>
      <c r="DDT16" s="23"/>
      <c r="DDU16" s="23"/>
      <c r="DDV16" s="23"/>
      <c r="DDW16" s="23"/>
      <c r="DDX16" s="23"/>
      <c r="DDY16" s="23"/>
      <c r="DDZ16" s="23"/>
      <c r="DEA16" s="23"/>
      <c r="DEB16" s="23"/>
      <c r="DEC16" s="23"/>
      <c r="DED16" s="23"/>
      <c r="DEE16" s="23"/>
      <c r="DEF16" s="23"/>
      <c r="DEG16" s="23"/>
      <c r="DEH16" s="23"/>
      <c r="DEI16" s="23"/>
      <c r="DEJ16" s="23"/>
      <c r="DEK16" s="23"/>
      <c r="DEL16" s="23"/>
      <c r="DEM16" s="23"/>
      <c r="DEN16" s="23"/>
      <c r="DEO16" s="23"/>
      <c r="DEP16" s="23"/>
      <c r="DEQ16" s="23"/>
      <c r="DER16" s="23"/>
      <c r="DES16" s="23"/>
      <c r="DET16" s="23"/>
      <c r="DEU16" s="23"/>
      <c r="DEV16" s="23"/>
      <c r="DEW16" s="23"/>
      <c r="DEX16" s="23"/>
      <c r="DEY16" s="23"/>
      <c r="DEZ16" s="23"/>
      <c r="DFA16" s="23"/>
      <c r="DFB16" s="23"/>
      <c r="DFC16" s="23"/>
      <c r="DFD16" s="23"/>
      <c r="DFE16" s="23"/>
      <c r="DFF16" s="23"/>
      <c r="DFG16" s="23"/>
      <c r="DFH16" s="23"/>
      <c r="DFI16" s="23"/>
      <c r="DFJ16" s="23"/>
      <c r="DFK16" s="23"/>
      <c r="DFL16" s="23"/>
      <c r="DFM16" s="23"/>
      <c r="DFN16" s="23"/>
      <c r="DFO16" s="23"/>
      <c r="DFP16" s="23"/>
      <c r="DFQ16" s="23"/>
      <c r="DFR16" s="23"/>
      <c r="DFS16" s="23"/>
      <c r="DFT16" s="23"/>
      <c r="DFU16" s="23"/>
      <c r="DFV16" s="23"/>
      <c r="DFW16" s="23"/>
      <c r="DFX16" s="23"/>
      <c r="DFY16" s="23"/>
      <c r="DFZ16" s="23"/>
      <c r="DGA16" s="23"/>
      <c r="DGB16" s="23"/>
      <c r="DGC16" s="23"/>
      <c r="DGD16" s="23"/>
      <c r="DGE16" s="23"/>
      <c r="DGF16" s="23"/>
      <c r="DGG16" s="23"/>
      <c r="DGH16" s="23"/>
      <c r="DGI16" s="23"/>
      <c r="DGJ16" s="23"/>
      <c r="DGK16" s="23"/>
      <c r="DGL16" s="23"/>
      <c r="DGM16" s="23"/>
      <c r="DGN16" s="23"/>
      <c r="DGO16" s="23"/>
      <c r="DGP16" s="23"/>
      <c r="DGQ16" s="23"/>
      <c r="DGR16" s="23"/>
      <c r="DGS16" s="23"/>
      <c r="DGT16" s="23"/>
      <c r="DGU16" s="23"/>
      <c r="DGV16" s="23"/>
      <c r="DGW16" s="23"/>
      <c r="DGX16" s="23"/>
      <c r="DGY16" s="23"/>
      <c r="DGZ16" s="23"/>
      <c r="DHA16" s="23"/>
      <c r="DHB16" s="23"/>
      <c r="DHC16" s="23"/>
      <c r="DHD16" s="23"/>
      <c r="DHE16" s="23"/>
      <c r="DHF16" s="23"/>
      <c r="DHG16" s="23"/>
      <c r="DHH16" s="23"/>
      <c r="DHI16" s="23"/>
      <c r="DHJ16" s="23"/>
      <c r="DHK16" s="23"/>
      <c r="DHL16" s="23"/>
      <c r="DHM16" s="23"/>
      <c r="DHN16" s="23"/>
      <c r="DHO16" s="23"/>
      <c r="DHP16" s="23"/>
      <c r="DHQ16" s="23"/>
      <c r="DHR16" s="23"/>
      <c r="DHS16" s="23"/>
      <c r="DHT16" s="23"/>
      <c r="DHU16" s="23"/>
      <c r="DHV16" s="23"/>
      <c r="DHW16" s="23"/>
      <c r="DHX16" s="23"/>
      <c r="DHY16" s="23"/>
      <c r="DHZ16" s="23"/>
      <c r="DIA16" s="23"/>
      <c r="DIB16" s="23"/>
      <c r="DIC16" s="23"/>
      <c r="DID16" s="23"/>
      <c r="DIE16" s="23"/>
      <c r="DIF16" s="23"/>
      <c r="DIG16" s="23"/>
      <c r="DIH16" s="23"/>
      <c r="DII16" s="23"/>
      <c r="DIJ16" s="23"/>
      <c r="DIK16" s="23"/>
      <c r="DIL16" s="23"/>
      <c r="DIM16" s="23"/>
      <c r="DIN16" s="23"/>
      <c r="DIO16" s="23"/>
      <c r="DIP16" s="23"/>
      <c r="DIQ16" s="23"/>
      <c r="DIR16" s="23"/>
      <c r="DIS16" s="23"/>
      <c r="DIT16" s="23"/>
      <c r="DIU16" s="23"/>
      <c r="DIV16" s="23"/>
      <c r="DIW16" s="23"/>
      <c r="DIX16" s="23"/>
      <c r="DIY16" s="23"/>
      <c r="DIZ16" s="23"/>
      <c r="DJA16" s="23"/>
      <c r="DJB16" s="23"/>
      <c r="DJC16" s="23"/>
      <c r="DJD16" s="23"/>
      <c r="DJE16" s="23"/>
      <c r="DJF16" s="23"/>
      <c r="DJG16" s="23"/>
      <c r="DJH16" s="23"/>
      <c r="DJI16" s="23"/>
      <c r="DJJ16" s="23"/>
      <c r="DJK16" s="23"/>
      <c r="DJL16" s="23"/>
      <c r="DJM16" s="23"/>
      <c r="DJN16" s="23"/>
      <c r="DJO16" s="23"/>
      <c r="DJP16" s="23"/>
      <c r="DJQ16" s="23"/>
      <c r="DJR16" s="23"/>
      <c r="DJS16" s="23"/>
      <c r="DJT16" s="23"/>
      <c r="DJU16" s="23"/>
      <c r="DJV16" s="23"/>
      <c r="DJW16" s="23"/>
      <c r="DJX16" s="23"/>
      <c r="DJY16" s="23"/>
      <c r="DJZ16" s="23"/>
      <c r="DKA16" s="23"/>
      <c r="DKB16" s="23"/>
      <c r="DKC16" s="23"/>
      <c r="DKD16" s="23"/>
      <c r="DKE16" s="23"/>
      <c r="DKF16" s="23"/>
      <c r="DKG16" s="23"/>
      <c r="DKH16" s="23"/>
      <c r="DKI16" s="23"/>
      <c r="DKJ16" s="23"/>
      <c r="DKK16" s="23"/>
      <c r="DKL16" s="23"/>
      <c r="DKM16" s="23"/>
      <c r="DKN16" s="23"/>
      <c r="DKO16" s="23"/>
      <c r="DKP16" s="23"/>
      <c r="DKQ16" s="23"/>
      <c r="DKR16" s="23"/>
      <c r="DKS16" s="23"/>
      <c r="DKT16" s="23"/>
      <c r="DKU16" s="23"/>
      <c r="DKV16" s="23"/>
      <c r="DKW16" s="23"/>
      <c r="DKX16" s="23"/>
      <c r="DKY16" s="23"/>
      <c r="DKZ16" s="23"/>
      <c r="DLA16" s="23"/>
      <c r="DLB16" s="23"/>
      <c r="DLC16" s="23"/>
      <c r="DLD16" s="23"/>
      <c r="DLE16" s="23"/>
      <c r="DLF16" s="23"/>
      <c r="DLG16" s="23"/>
      <c r="DLH16" s="23"/>
      <c r="DLI16" s="23"/>
      <c r="DLJ16" s="23"/>
      <c r="DLK16" s="23"/>
      <c r="DLL16" s="23"/>
      <c r="DLM16" s="23"/>
      <c r="DLN16" s="23"/>
      <c r="DLO16" s="23"/>
      <c r="DLP16" s="23"/>
      <c r="DLQ16" s="23"/>
      <c r="DLR16" s="23"/>
      <c r="DLS16" s="23"/>
      <c r="DLT16" s="23"/>
      <c r="DLU16" s="23"/>
      <c r="DLV16" s="23"/>
      <c r="DLW16" s="23"/>
      <c r="DLX16" s="23"/>
      <c r="DLY16" s="23"/>
      <c r="DLZ16" s="23"/>
      <c r="DMA16" s="23"/>
      <c r="DMB16" s="23"/>
      <c r="DMC16" s="23"/>
      <c r="DMD16" s="23"/>
      <c r="DME16" s="23"/>
      <c r="DMF16" s="23"/>
      <c r="DMG16" s="23"/>
      <c r="DMH16" s="23"/>
      <c r="DMI16" s="23"/>
      <c r="DMJ16" s="23"/>
      <c r="DMK16" s="23"/>
      <c r="DML16" s="23"/>
      <c r="DMM16" s="23"/>
      <c r="DMN16" s="23"/>
      <c r="DMO16" s="23"/>
      <c r="DMP16" s="23"/>
      <c r="DMQ16" s="23"/>
      <c r="DMR16" s="23"/>
      <c r="DMS16" s="23"/>
      <c r="DMT16" s="23"/>
      <c r="DMU16" s="23"/>
      <c r="DMV16" s="23"/>
      <c r="DMW16" s="23"/>
      <c r="DMX16" s="23"/>
      <c r="DMY16" s="23"/>
      <c r="DMZ16" s="23"/>
      <c r="DNA16" s="23"/>
      <c r="DNB16" s="23"/>
      <c r="DNC16" s="23"/>
      <c r="DND16" s="23"/>
      <c r="DNE16" s="23"/>
      <c r="DNF16" s="23"/>
      <c r="DNG16" s="23"/>
      <c r="DNH16" s="23"/>
      <c r="DNI16" s="23"/>
      <c r="DNJ16" s="23"/>
      <c r="DNK16" s="23"/>
      <c r="DNL16" s="23"/>
      <c r="DNM16" s="23"/>
      <c r="DNN16" s="23"/>
      <c r="DNO16" s="23"/>
      <c r="DNP16" s="23"/>
      <c r="DNQ16" s="23"/>
      <c r="DNR16" s="23"/>
      <c r="DNS16" s="23"/>
      <c r="DNT16" s="23"/>
      <c r="DNU16" s="23"/>
      <c r="DNV16" s="23"/>
      <c r="DNW16" s="23"/>
      <c r="DNX16" s="23"/>
      <c r="DNY16" s="23"/>
      <c r="DNZ16" s="23"/>
      <c r="DOA16" s="23"/>
      <c r="DOB16" s="23"/>
      <c r="DOC16" s="23"/>
      <c r="DOD16" s="23"/>
      <c r="DOE16" s="23"/>
      <c r="DOF16" s="23"/>
      <c r="DOG16" s="23"/>
      <c r="DOH16" s="23"/>
      <c r="DOI16" s="23"/>
      <c r="DOJ16" s="23"/>
      <c r="DOK16" s="23"/>
      <c r="DOL16" s="23"/>
      <c r="DOM16" s="23"/>
      <c r="DON16" s="23"/>
      <c r="DOO16" s="23"/>
      <c r="DOP16" s="23"/>
      <c r="DOQ16" s="23"/>
      <c r="DOR16" s="23"/>
      <c r="DOS16" s="23"/>
      <c r="DOT16" s="23"/>
      <c r="DOU16" s="23"/>
      <c r="DOV16" s="23"/>
      <c r="DOW16" s="23"/>
      <c r="DOX16" s="23"/>
      <c r="DOY16" s="23"/>
      <c r="DOZ16" s="23"/>
      <c r="DPA16" s="23"/>
      <c r="DPB16" s="23"/>
      <c r="DPC16" s="23"/>
      <c r="DPD16" s="23"/>
      <c r="DPE16" s="23"/>
      <c r="DPF16" s="23"/>
      <c r="DPG16" s="23"/>
      <c r="DPH16" s="23"/>
      <c r="DPI16" s="23"/>
      <c r="DPJ16" s="23"/>
      <c r="DPK16" s="23"/>
      <c r="DPL16" s="23"/>
      <c r="DPM16" s="23"/>
      <c r="DPN16" s="23"/>
      <c r="DPO16" s="23"/>
      <c r="DPP16" s="23"/>
      <c r="DPQ16" s="23"/>
      <c r="DPR16" s="23"/>
      <c r="DPS16" s="23"/>
      <c r="DPT16" s="23"/>
      <c r="DPU16" s="23"/>
      <c r="DPV16" s="23"/>
      <c r="DPW16" s="23"/>
      <c r="DPX16" s="23"/>
      <c r="DPY16" s="23"/>
      <c r="DPZ16" s="23"/>
      <c r="DQA16" s="23"/>
      <c r="DQB16" s="23"/>
      <c r="DQC16" s="23"/>
      <c r="DQD16" s="23"/>
      <c r="DQE16" s="23"/>
      <c r="DQF16" s="23"/>
      <c r="DQG16" s="23"/>
      <c r="DQH16" s="23"/>
      <c r="DQI16" s="23"/>
      <c r="DQJ16" s="23"/>
      <c r="DQK16" s="23"/>
      <c r="DQL16" s="23"/>
      <c r="DQM16" s="23"/>
      <c r="DQN16" s="23"/>
      <c r="DQO16" s="23"/>
      <c r="DQP16" s="23"/>
      <c r="DQQ16" s="23"/>
      <c r="DQR16" s="23"/>
      <c r="DQS16" s="23"/>
      <c r="DQT16" s="23"/>
      <c r="DQU16" s="23"/>
      <c r="DQV16" s="23"/>
      <c r="DQW16" s="23"/>
      <c r="DQX16" s="23"/>
      <c r="DQY16" s="23"/>
      <c r="DQZ16" s="23"/>
      <c r="DRA16" s="23"/>
      <c r="DRB16" s="23"/>
      <c r="DRC16" s="23"/>
      <c r="DRD16" s="23"/>
      <c r="DRE16" s="23"/>
      <c r="DRF16" s="23"/>
      <c r="DRG16" s="23"/>
      <c r="DRH16" s="23"/>
      <c r="DRI16" s="23"/>
      <c r="DRJ16" s="23"/>
      <c r="DRK16" s="23"/>
      <c r="DRL16" s="23"/>
      <c r="DRM16" s="23"/>
      <c r="DRN16" s="23"/>
      <c r="DRO16" s="23"/>
      <c r="DRP16" s="23"/>
      <c r="DRQ16" s="23"/>
      <c r="DRR16" s="23"/>
      <c r="DRS16" s="23"/>
      <c r="DRT16" s="23"/>
      <c r="DRU16" s="23"/>
      <c r="DRV16" s="23"/>
      <c r="DRW16" s="23"/>
      <c r="DRX16" s="23"/>
      <c r="DRY16" s="23"/>
      <c r="DRZ16" s="23"/>
      <c r="DSA16" s="23"/>
      <c r="DSB16" s="23"/>
      <c r="DSC16" s="23"/>
      <c r="DSD16" s="23"/>
      <c r="DSE16" s="23"/>
      <c r="DSF16" s="23"/>
      <c r="DSG16" s="23"/>
      <c r="DSH16" s="23"/>
      <c r="DSI16" s="23"/>
      <c r="DSJ16" s="23"/>
      <c r="DSK16" s="23"/>
      <c r="DSL16" s="23"/>
      <c r="DSM16" s="23"/>
      <c r="DSN16" s="23"/>
      <c r="DSO16" s="23"/>
      <c r="DSP16" s="23"/>
      <c r="DSQ16" s="23"/>
      <c r="DSR16" s="23"/>
      <c r="DSS16" s="23"/>
      <c r="DST16" s="23"/>
      <c r="DSU16" s="23"/>
      <c r="DSV16" s="23"/>
      <c r="DSW16" s="23"/>
      <c r="DSX16" s="23"/>
      <c r="DSY16" s="23"/>
      <c r="DSZ16" s="23"/>
      <c r="DTA16" s="23"/>
      <c r="DTB16" s="23"/>
      <c r="DTC16" s="23"/>
      <c r="DTD16" s="23"/>
      <c r="DTE16" s="23"/>
      <c r="DTF16" s="23"/>
      <c r="DTG16" s="23"/>
      <c r="DTH16" s="23"/>
      <c r="DTI16" s="23"/>
      <c r="DTJ16" s="23"/>
      <c r="DTK16" s="23"/>
      <c r="DTL16" s="23"/>
      <c r="DTM16" s="23"/>
      <c r="DTN16" s="23"/>
      <c r="DTO16" s="23"/>
      <c r="DTP16" s="23"/>
      <c r="DTQ16" s="23"/>
      <c r="DTR16" s="23"/>
      <c r="DTS16" s="23"/>
      <c r="DTT16" s="23"/>
      <c r="DTU16" s="23"/>
      <c r="DTV16" s="23"/>
      <c r="DTW16" s="23"/>
      <c r="DTX16" s="23"/>
      <c r="DTY16" s="23"/>
      <c r="DTZ16" s="23"/>
      <c r="DUA16" s="23"/>
      <c r="DUB16" s="23"/>
      <c r="DUC16" s="23"/>
      <c r="DUD16" s="23"/>
      <c r="DUE16" s="23"/>
      <c r="DUF16" s="23"/>
      <c r="DUG16" s="23"/>
      <c r="DUH16" s="23"/>
      <c r="DUI16" s="23"/>
      <c r="DUJ16" s="23"/>
      <c r="DUK16" s="23"/>
      <c r="DUL16" s="23"/>
      <c r="DUM16" s="23"/>
      <c r="DUN16" s="23"/>
      <c r="DUO16" s="23"/>
      <c r="DUP16" s="23"/>
      <c r="DUQ16" s="23"/>
      <c r="DUR16" s="23"/>
      <c r="DUS16" s="23"/>
      <c r="DUT16" s="23"/>
      <c r="DUU16" s="23"/>
      <c r="DUV16" s="23"/>
      <c r="DUW16" s="23"/>
      <c r="DUX16" s="23"/>
      <c r="DUY16" s="23"/>
      <c r="DUZ16" s="23"/>
      <c r="DVA16" s="23"/>
      <c r="DVB16" s="23"/>
      <c r="DVC16" s="23"/>
      <c r="DVD16" s="23"/>
      <c r="DVE16" s="23"/>
      <c r="DVF16" s="23"/>
      <c r="DVG16" s="23"/>
      <c r="DVH16" s="23"/>
      <c r="DVI16" s="23"/>
      <c r="DVJ16" s="23"/>
      <c r="DVK16" s="23"/>
      <c r="DVL16" s="23"/>
      <c r="DVM16" s="23"/>
      <c r="DVN16" s="23"/>
      <c r="DVO16" s="23"/>
      <c r="DVP16" s="23"/>
      <c r="DVQ16" s="23"/>
      <c r="DVR16" s="23"/>
      <c r="DVS16" s="23"/>
      <c r="DVT16" s="23"/>
      <c r="DVU16" s="23"/>
      <c r="DVV16" s="23"/>
      <c r="DVW16" s="23"/>
      <c r="DVX16" s="23"/>
      <c r="DVY16" s="23"/>
      <c r="DVZ16" s="23"/>
      <c r="DWA16" s="23"/>
      <c r="DWB16" s="23"/>
      <c r="DWC16" s="23"/>
      <c r="DWD16" s="23"/>
      <c r="DWE16" s="23"/>
      <c r="DWF16" s="23"/>
      <c r="DWG16" s="23"/>
      <c r="DWH16" s="23"/>
      <c r="DWI16" s="23"/>
      <c r="DWJ16" s="23"/>
      <c r="DWK16" s="23"/>
      <c r="DWL16" s="23"/>
      <c r="DWM16" s="23"/>
      <c r="DWN16" s="23"/>
      <c r="DWO16" s="23"/>
      <c r="DWP16" s="23"/>
      <c r="DWQ16" s="23"/>
      <c r="DWR16" s="23"/>
      <c r="DWS16" s="23"/>
      <c r="DWT16" s="23"/>
      <c r="DWU16" s="23"/>
      <c r="DWV16" s="23"/>
      <c r="DWW16" s="23"/>
      <c r="DWX16" s="23"/>
      <c r="DWY16" s="23"/>
      <c r="DWZ16" s="23"/>
      <c r="DXA16" s="23"/>
      <c r="DXB16" s="23"/>
      <c r="DXC16" s="23"/>
      <c r="DXD16" s="23"/>
      <c r="DXE16" s="23"/>
      <c r="DXF16" s="23"/>
      <c r="DXG16" s="23"/>
      <c r="DXH16" s="23"/>
      <c r="DXI16" s="23"/>
      <c r="DXJ16" s="23"/>
      <c r="DXK16" s="23"/>
      <c r="DXL16" s="23"/>
      <c r="DXM16" s="23"/>
      <c r="DXN16" s="23"/>
      <c r="DXO16" s="23"/>
      <c r="DXP16" s="23"/>
      <c r="DXQ16" s="23"/>
      <c r="DXR16" s="23"/>
      <c r="DXS16" s="23"/>
      <c r="DXT16" s="23"/>
      <c r="DXU16" s="23"/>
      <c r="DXV16" s="23"/>
      <c r="DXW16" s="23"/>
      <c r="DXX16" s="23"/>
      <c r="DXY16" s="23"/>
      <c r="DXZ16" s="23"/>
      <c r="DYA16" s="23"/>
      <c r="DYB16" s="23"/>
      <c r="DYC16" s="23"/>
      <c r="DYD16" s="23"/>
      <c r="DYE16" s="23"/>
      <c r="DYF16" s="23"/>
      <c r="DYG16" s="23"/>
      <c r="DYH16" s="23"/>
      <c r="DYI16" s="23"/>
      <c r="DYJ16" s="23"/>
      <c r="DYK16" s="23"/>
      <c r="DYL16" s="23"/>
      <c r="DYM16" s="23"/>
      <c r="DYN16" s="23"/>
      <c r="DYO16" s="23"/>
      <c r="DYP16" s="23"/>
      <c r="DYQ16" s="23"/>
      <c r="DYR16" s="23"/>
      <c r="DYS16" s="23"/>
      <c r="DYT16" s="23"/>
      <c r="DYU16" s="23"/>
      <c r="DYV16" s="23"/>
      <c r="DYW16" s="23"/>
      <c r="DYX16" s="23"/>
      <c r="DYY16" s="23"/>
      <c r="DYZ16" s="23"/>
      <c r="DZA16" s="23"/>
      <c r="DZB16" s="23"/>
      <c r="DZC16" s="23"/>
      <c r="DZD16" s="23"/>
      <c r="DZE16" s="23"/>
      <c r="DZF16" s="23"/>
      <c r="DZG16" s="23"/>
      <c r="DZH16" s="23"/>
      <c r="DZI16" s="23"/>
      <c r="DZJ16" s="23"/>
      <c r="DZK16" s="23"/>
      <c r="DZL16" s="23"/>
      <c r="DZM16" s="23"/>
      <c r="DZN16" s="23"/>
      <c r="DZO16" s="23"/>
      <c r="DZP16" s="23"/>
      <c r="DZQ16" s="23"/>
      <c r="DZR16" s="23"/>
      <c r="DZS16" s="23"/>
      <c r="DZT16" s="23"/>
      <c r="DZU16" s="23"/>
      <c r="DZV16" s="23"/>
      <c r="DZW16" s="23"/>
      <c r="DZX16" s="23"/>
      <c r="DZY16" s="23"/>
      <c r="DZZ16" s="23"/>
      <c r="EAA16" s="23"/>
      <c r="EAB16" s="23"/>
      <c r="EAC16" s="23"/>
      <c r="EAD16" s="23"/>
      <c r="EAE16" s="23"/>
      <c r="EAF16" s="23"/>
      <c r="EAG16" s="23"/>
      <c r="EAH16" s="23"/>
      <c r="EAI16" s="23"/>
      <c r="EAJ16" s="23"/>
      <c r="EAK16" s="23"/>
      <c r="EAL16" s="23"/>
      <c r="EAM16" s="23"/>
      <c r="EAN16" s="23"/>
      <c r="EAO16" s="23"/>
      <c r="EAP16" s="23"/>
      <c r="EAQ16" s="23"/>
      <c r="EAR16" s="23"/>
      <c r="EAS16" s="23"/>
      <c r="EAT16" s="23"/>
      <c r="EAU16" s="23"/>
      <c r="EAV16" s="23"/>
      <c r="EAW16" s="23"/>
      <c r="EAX16" s="23"/>
      <c r="EAY16" s="23"/>
      <c r="EAZ16" s="23"/>
      <c r="EBA16" s="23"/>
      <c r="EBB16" s="23"/>
      <c r="EBC16" s="23"/>
      <c r="EBD16" s="23"/>
      <c r="EBE16" s="23"/>
      <c r="EBF16" s="23"/>
      <c r="EBG16" s="23"/>
      <c r="EBH16" s="23"/>
      <c r="EBI16" s="23"/>
      <c r="EBJ16" s="23"/>
      <c r="EBK16" s="23"/>
      <c r="EBL16" s="23"/>
      <c r="EBM16" s="23"/>
      <c r="EBN16" s="23"/>
      <c r="EBO16" s="23"/>
      <c r="EBP16" s="23"/>
      <c r="EBQ16" s="23"/>
      <c r="EBR16" s="23"/>
      <c r="EBS16" s="23"/>
      <c r="EBT16" s="23"/>
      <c r="EBU16" s="23"/>
      <c r="EBV16" s="23"/>
      <c r="EBW16" s="23"/>
      <c r="EBX16" s="23"/>
      <c r="EBY16" s="23"/>
      <c r="EBZ16" s="23"/>
      <c r="ECA16" s="23"/>
      <c r="ECB16" s="23"/>
      <c r="ECC16" s="23"/>
      <c r="ECD16" s="23"/>
      <c r="ECE16" s="23"/>
      <c r="ECF16" s="23"/>
      <c r="ECG16" s="23"/>
      <c r="ECH16" s="23"/>
      <c r="ECI16" s="23"/>
      <c r="ECJ16" s="23"/>
      <c r="ECK16" s="23"/>
      <c r="ECL16" s="23"/>
      <c r="ECM16" s="23"/>
      <c r="ECN16" s="23"/>
      <c r="ECO16" s="23"/>
      <c r="ECP16" s="23"/>
      <c r="ECQ16" s="23"/>
      <c r="ECR16" s="23"/>
      <c r="ECS16" s="23"/>
      <c r="ECT16" s="23"/>
      <c r="ECU16" s="23"/>
      <c r="ECV16" s="23"/>
      <c r="ECW16" s="23"/>
      <c r="ECX16" s="23"/>
      <c r="ECY16" s="23"/>
      <c r="ECZ16" s="23"/>
      <c r="EDA16" s="23"/>
      <c r="EDB16" s="23"/>
      <c r="EDC16" s="23"/>
      <c r="EDD16" s="23"/>
      <c r="EDE16" s="23"/>
      <c r="EDF16" s="23"/>
      <c r="EDG16" s="23"/>
      <c r="EDH16" s="23"/>
      <c r="EDI16" s="23"/>
      <c r="EDJ16" s="23"/>
      <c r="EDK16" s="23"/>
      <c r="EDL16" s="23"/>
      <c r="EDM16" s="23"/>
      <c r="EDN16" s="23"/>
      <c r="EDO16" s="23"/>
      <c r="EDP16" s="23"/>
      <c r="EDQ16" s="23"/>
      <c r="EDR16" s="23"/>
      <c r="EDS16" s="23"/>
      <c r="EDT16" s="23"/>
      <c r="EDU16" s="23"/>
      <c r="EDV16" s="23"/>
      <c r="EDW16" s="23"/>
      <c r="EDX16" s="23"/>
      <c r="EDY16" s="23"/>
      <c r="EDZ16" s="23"/>
      <c r="EEA16" s="23"/>
      <c r="EEB16" s="23"/>
      <c r="EEC16" s="23"/>
      <c r="EED16" s="23"/>
      <c r="EEE16" s="23"/>
      <c r="EEF16" s="23"/>
      <c r="EEG16" s="23"/>
      <c r="EEH16" s="23"/>
      <c r="EEI16" s="23"/>
      <c r="EEJ16" s="23"/>
      <c r="EEK16" s="23"/>
      <c r="EEL16" s="23"/>
      <c r="EEM16" s="23"/>
      <c r="EEN16" s="23"/>
      <c r="EEO16" s="23"/>
      <c r="EEP16" s="23"/>
      <c r="EEQ16" s="23"/>
      <c r="EER16" s="23"/>
      <c r="EES16" s="23"/>
      <c r="EET16" s="23"/>
      <c r="EEU16" s="23"/>
      <c r="EEV16" s="23"/>
      <c r="EEW16" s="23"/>
      <c r="EEX16" s="23"/>
      <c r="EEY16" s="23"/>
      <c r="EEZ16" s="23"/>
      <c r="EFA16" s="23"/>
      <c r="EFB16" s="23"/>
      <c r="EFC16" s="23"/>
      <c r="EFD16" s="23"/>
      <c r="EFE16" s="23"/>
      <c r="EFF16" s="23"/>
      <c r="EFG16" s="23"/>
      <c r="EFH16" s="23"/>
      <c r="EFI16" s="23"/>
      <c r="EFJ16" s="23"/>
      <c r="EFK16" s="23"/>
      <c r="EFL16" s="23"/>
      <c r="EFM16" s="23"/>
      <c r="EFN16" s="23"/>
      <c r="EFO16" s="23"/>
      <c r="EFP16" s="23"/>
      <c r="EFQ16" s="23"/>
      <c r="EFR16" s="23"/>
      <c r="EFS16" s="23"/>
      <c r="EFT16" s="23"/>
      <c r="EFU16" s="23"/>
      <c r="EFV16" s="23"/>
      <c r="EFW16" s="23"/>
      <c r="EFX16" s="23"/>
      <c r="EFY16" s="23"/>
      <c r="EFZ16" s="23"/>
      <c r="EGA16" s="23"/>
      <c r="EGB16" s="23"/>
      <c r="EGC16" s="23"/>
      <c r="EGD16" s="23"/>
      <c r="EGE16" s="23"/>
      <c r="EGF16" s="23"/>
      <c r="EGG16" s="23"/>
      <c r="EGH16" s="23"/>
      <c r="EGI16" s="23"/>
      <c r="EGJ16" s="23"/>
      <c r="EGK16" s="23"/>
      <c r="EGL16" s="23"/>
      <c r="EGM16" s="23"/>
      <c r="EGN16" s="23"/>
      <c r="EGO16" s="23"/>
      <c r="EGP16" s="23"/>
      <c r="EGQ16" s="23"/>
      <c r="EGR16" s="23"/>
      <c r="EGS16" s="23"/>
      <c r="EGT16" s="23"/>
      <c r="EGU16" s="23"/>
      <c r="EGV16" s="23"/>
      <c r="EGW16" s="23"/>
      <c r="EGX16" s="23"/>
      <c r="EGY16" s="23"/>
      <c r="EGZ16" s="23"/>
      <c r="EHA16" s="23"/>
      <c r="EHB16" s="23"/>
      <c r="EHC16" s="23"/>
      <c r="EHD16" s="23"/>
      <c r="EHE16" s="23"/>
      <c r="EHF16" s="23"/>
      <c r="EHG16" s="23"/>
      <c r="EHH16" s="23"/>
      <c r="EHI16" s="23"/>
      <c r="EHJ16" s="23"/>
      <c r="EHK16" s="23"/>
      <c r="EHL16" s="23"/>
      <c r="EHM16" s="23"/>
      <c r="EHN16" s="23"/>
      <c r="EHO16" s="23"/>
      <c r="EHP16" s="23"/>
      <c r="EHQ16" s="23"/>
      <c r="EHR16" s="23"/>
      <c r="EHS16" s="23"/>
      <c r="EHT16" s="23"/>
      <c r="EHU16" s="23"/>
      <c r="EHV16" s="23"/>
      <c r="EHW16" s="23"/>
      <c r="EHX16" s="23"/>
      <c r="EHY16" s="23"/>
      <c r="EHZ16" s="23"/>
      <c r="EIA16" s="23"/>
      <c r="EIB16" s="23"/>
      <c r="EIC16" s="23"/>
      <c r="EID16" s="23"/>
      <c r="EIE16" s="23"/>
      <c r="EIF16" s="23"/>
      <c r="EIG16" s="23"/>
      <c r="EIH16" s="23"/>
      <c r="EII16" s="23"/>
      <c r="EIJ16" s="23"/>
      <c r="EIK16" s="23"/>
      <c r="EIL16" s="23"/>
      <c r="EIM16" s="23"/>
      <c r="EIN16" s="23"/>
      <c r="EIO16" s="23"/>
      <c r="EIP16" s="23"/>
      <c r="EIQ16" s="23"/>
      <c r="EIR16" s="23"/>
      <c r="EIS16" s="23"/>
      <c r="EIT16" s="23"/>
      <c r="EIU16" s="23"/>
      <c r="EIV16" s="23"/>
      <c r="EIW16" s="23"/>
      <c r="EIX16" s="23"/>
      <c r="EIY16" s="23"/>
      <c r="EIZ16" s="23"/>
      <c r="EJA16" s="23"/>
      <c r="EJB16" s="23"/>
      <c r="EJC16" s="23"/>
      <c r="EJD16" s="23"/>
      <c r="EJE16" s="23"/>
      <c r="EJF16" s="23"/>
      <c r="EJG16" s="23"/>
      <c r="EJH16" s="23"/>
      <c r="EJI16" s="23"/>
      <c r="EJJ16" s="23"/>
      <c r="EJK16" s="23"/>
      <c r="EJL16" s="23"/>
      <c r="EJM16" s="23"/>
      <c r="EJN16" s="23"/>
      <c r="EJO16" s="23"/>
      <c r="EJP16" s="23"/>
      <c r="EJQ16" s="23"/>
      <c r="EJR16" s="23"/>
      <c r="EJS16" s="23"/>
      <c r="EJT16" s="23"/>
      <c r="EJU16" s="23"/>
      <c r="EJV16" s="23"/>
      <c r="EJW16" s="23"/>
      <c r="EJX16" s="23"/>
      <c r="EJY16" s="23"/>
      <c r="EJZ16" s="23"/>
      <c r="EKA16" s="23"/>
      <c r="EKB16" s="23"/>
      <c r="EKC16" s="23"/>
      <c r="EKD16" s="23"/>
      <c r="EKE16" s="23"/>
      <c r="EKF16" s="23"/>
      <c r="EKG16" s="23"/>
      <c r="EKH16" s="23"/>
      <c r="EKI16" s="23"/>
      <c r="EKJ16" s="23"/>
      <c r="EKK16" s="23"/>
      <c r="EKL16" s="23"/>
      <c r="EKM16" s="23"/>
      <c r="EKN16" s="23"/>
      <c r="EKO16" s="23"/>
      <c r="EKP16" s="23"/>
      <c r="EKQ16" s="23"/>
      <c r="EKR16" s="23"/>
      <c r="EKS16" s="23"/>
      <c r="EKT16" s="23"/>
      <c r="EKU16" s="23"/>
      <c r="EKV16" s="23"/>
      <c r="EKW16" s="23"/>
      <c r="EKX16" s="23"/>
      <c r="EKY16" s="23"/>
      <c r="EKZ16" s="23"/>
      <c r="ELA16" s="23"/>
      <c r="ELB16" s="23"/>
      <c r="ELC16" s="23"/>
      <c r="ELD16" s="23"/>
      <c r="ELE16" s="23"/>
      <c r="ELF16" s="23"/>
      <c r="ELG16" s="23"/>
      <c r="ELH16" s="23"/>
      <c r="ELI16" s="23"/>
      <c r="ELJ16" s="23"/>
      <c r="ELK16" s="23"/>
      <c r="ELL16" s="23"/>
      <c r="ELM16" s="23"/>
      <c r="ELN16" s="23"/>
      <c r="ELO16" s="23"/>
      <c r="ELP16" s="23"/>
      <c r="ELQ16" s="23"/>
      <c r="ELR16" s="23"/>
      <c r="ELS16" s="23"/>
      <c r="ELT16" s="23"/>
      <c r="ELU16" s="23"/>
      <c r="ELV16" s="23"/>
      <c r="ELW16" s="23"/>
      <c r="ELX16" s="23"/>
      <c r="ELY16" s="23"/>
      <c r="ELZ16" s="23"/>
      <c r="EMA16" s="23"/>
      <c r="EMB16" s="23"/>
      <c r="EMC16" s="23"/>
      <c r="EMD16" s="23"/>
      <c r="EME16" s="23"/>
      <c r="EMF16" s="23"/>
      <c r="EMG16" s="23"/>
      <c r="EMH16" s="23"/>
      <c r="EMI16" s="23"/>
      <c r="EMJ16" s="23"/>
      <c r="EMK16" s="23"/>
      <c r="EML16" s="23"/>
      <c r="EMM16" s="23"/>
      <c r="EMN16" s="23"/>
      <c r="EMO16" s="23"/>
      <c r="EMP16" s="23"/>
      <c r="EMQ16" s="23"/>
      <c r="EMR16" s="23"/>
      <c r="EMS16" s="23"/>
      <c r="EMT16" s="23"/>
      <c r="EMU16" s="23"/>
      <c r="EMV16" s="23"/>
      <c r="EMW16" s="23"/>
      <c r="EMX16" s="23"/>
      <c r="EMY16" s="23"/>
      <c r="EMZ16" s="23"/>
      <c r="ENA16" s="23"/>
      <c r="ENB16" s="23"/>
      <c r="ENC16" s="23"/>
      <c r="END16" s="23"/>
      <c r="ENE16" s="23"/>
      <c r="ENF16" s="23"/>
      <c r="ENG16" s="23"/>
      <c r="ENH16" s="23"/>
      <c r="ENI16" s="23"/>
      <c r="ENJ16" s="23"/>
      <c r="ENK16" s="23"/>
      <c r="ENL16" s="23"/>
      <c r="ENM16" s="23"/>
      <c r="ENN16" s="23"/>
      <c r="ENO16" s="23"/>
      <c r="ENP16" s="23"/>
      <c r="ENQ16" s="23"/>
      <c r="ENR16" s="23"/>
      <c r="ENS16" s="23"/>
      <c r="ENT16" s="23"/>
      <c r="ENU16" s="23"/>
      <c r="ENV16" s="23"/>
      <c r="ENW16" s="23"/>
      <c r="ENX16" s="23"/>
      <c r="ENY16" s="23"/>
      <c r="ENZ16" s="23"/>
      <c r="EOA16" s="23"/>
      <c r="EOB16" s="23"/>
      <c r="EOC16" s="23"/>
      <c r="EOD16" s="23"/>
      <c r="EOE16" s="23"/>
      <c r="EOF16" s="23"/>
      <c r="EOG16" s="23"/>
      <c r="EOH16" s="23"/>
      <c r="EOI16" s="23"/>
      <c r="EOJ16" s="23"/>
      <c r="EOK16" s="23"/>
      <c r="EOL16" s="23"/>
      <c r="EOM16" s="23"/>
      <c r="EON16" s="23"/>
      <c r="EOO16" s="23"/>
      <c r="EOP16" s="23"/>
      <c r="EOQ16" s="23"/>
      <c r="EOR16" s="23"/>
      <c r="EOS16" s="23"/>
      <c r="EOT16" s="23"/>
      <c r="EOU16" s="23"/>
      <c r="EOV16" s="23"/>
      <c r="EOW16" s="23"/>
      <c r="EOX16" s="23"/>
      <c r="EOY16" s="23"/>
      <c r="EOZ16" s="23"/>
      <c r="EPA16" s="23"/>
      <c r="EPB16" s="23"/>
      <c r="EPC16" s="23"/>
      <c r="EPD16" s="23"/>
      <c r="EPE16" s="23"/>
      <c r="EPF16" s="23"/>
      <c r="EPG16" s="23"/>
      <c r="EPH16" s="23"/>
      <c r="EPI16" s="23"/>
      <c r="EPJ16" s="23"/>
      <c r="EPK16" s="23"/>
      <c r="EPL16" s="23"/>
      <c r="EPM16" s="23"/>
      <c r="EPN16" s="23"/>
      <c r="EPO16" s="23"/>
      <c r="EPP16" s="23"/>
      <c r="EPQ16" s="23"/>
      <c r="EPR16" s="23"/>
      <c r="EPS16" s="23"/>
      <c r="EPT16" s="23"/>
      <c r="EPU16" s="23"/>
      <c r="EPV16" s="23"/>
      <c r="EPW16" s="23"/>
      <c r="EPX16" s="23"/>
      <c r="EPY16" s="23"/>
      <c r="EPZ16" s="23"/>
      <c r="EQA16" s="23"/>
      <c r="EQB16" s="23"/>
      <c r="EQC16" s="23"/>
      <c r="EQD16" s="23"/>
      <c r="EQE16" s="23"/>
      <c r="EQF16" s="23"/>
      <c r="EQG16" s="23"/>
      <c r="EQH16" s="23"/>
      <c r="EQI16" s="23"/>
      <c r="EQJ16" s="23"/>
      <c r="EQK16" s="23"/>
      <c r="EQL16" s="23"/>
      <c r="EQM16" s="23"/>
      <c r="EQN16" s="23"/>
      <c r="EQO16" s="23"/>
      <c r="EQP16" s="23"/>
      <c r="EQQ16" s="23"/>
      <c r="EQR16" s="23"/>
      <c r="EQS16" s="23"/>
      <c r="EQT16" s="23"/>
      <c r="EQU16" s="23"/>
      <c r="EQV16" s="23"/>
      <c r="EQW16" s="23"/>
      <c r="EQX16" s="23"/>
      <c r="EQY16" s="23"/>
      <c r="EQZ16" s="23"/>
      <c r="ERA16" s="23"/>
      <c r="ERB16" s="23"/>
      <c r="ERC16" s="23"/>
      <c r="ERD16" s="23"/>
      <c r="ERE16" s="23"/>
      <c r="ERF16" s="23"/>
      <c r="ERG16" s="23"/>
      <c r="ERH16" s="23"/>
      <c r="ERI16" s="23"/>
      <c r="ERJ16" s="23"/>
      <c r="ERK16" s="23"/>
      <c r="ERL16" s="23"/>
      <c r="ERM16" s="23"/>
      <c r="ERN16" s="23"/>
      <c r="ERO16" s="23"/>
      <c r="ERP16" s="23"/>
      <c r="ERQ16" s="23"/>
      <c r="ERR16" s="23"/>
      <c r="ERS16" s="23"/>
      <c r="ERT16" s="23"/>
      <c r="ERU16" s="23"/>
      <c r="ERV16" s="23"/>
      <c r="ERW16" s="23"/>
      <c r="ERX16" s="23"/>
      <c r="ERY16" s="23"/>
      <c r="ERZ16" s="23"/>
      <c r="ESA16" s="23"/>
      <c r="ESB16" s="23"/>
      <c r="ESC16" s="23"/>
      <c r="ESD16" s="23"/>
      <c r="ESE16" s="23"/>
      <c r="ESF16" s="23"/>
      <c r="ESG16" s="23"/>
      <c r="ESH16" s="23"/>
      <c r="ESI16" s="23"/>
      <c r="ESJ16" s="23"/>
      <c r="ESK16" s="23"/>
      <c r="ESL16" s="23"/>
      <c r="ESM16" s="23"/>
      <c r="ESN16" s="23"/>
      <c r="ESO16" s="23"/>
      <c r="ESP16" s="23"/>
      <c r="ESQ16" s="23"/>
      <c r="ESR16" s="23"/>
      <c r="ESS16" s="23"/>
      <c r="EST16" s="23"/>
      <c r="ESU16" s="23"/>
      <c r="ESV16" s="23"/>
      <c r="ESW16" s="23"/>
      <c r="ESX16" s="23"/>
      <c r="ESY16" s="23"/>
      <c r="ESZ16" s="23"/>
      <c r="ETA16" s="23"/>
      <c r="ETB16" s="23"/>
      <c r="ETC16" s="23"/>
      <c r="ETD16" s="23"/>
      <c r="ETE16" s="23"/>
      <c r="ETF16" s="23"/>
      <c r="ETG16" s="23"/>
      <c r="ETH16" s="23"/>
      <c r="ETI16" s="23"/>
      <c r="ETJ16" s="23"/>
      <c r="ETK16" s="23"/>
      <c r="ETL16" s="23"/>
      <c r="ETM16" s="23"/>
      <c r="ETN16" s="23"/>
      <c r="ETO16" s="23"/>
      <c r="ETP16" s="23"/>
      <c r="ETQ16" s="23"/>
      <c r="ETR16" s="23"/>
      <c r="ETS16" s="23"/>
      <c r="ETT16" s="23"/>
      <c r="ETU16" s="23"/>
      <c r="ETV16" s="23"/>
      <c r="ETW16" s="23"/>
      <c r="ETX16" s="23"/>
      <c r="ETY16" s="23"/>
      <c r="ETZ16" s="23"/>
      <c r="EUA16" s="23"/>
      <c r="EUB16" s="23"/>
      <c r="EUC16" s="23"/>
      <c r="EUD16" s="23"/>
      <c r="EUE16" s="23"/>
      <c r="EUF16" s="23"/>
      <c r="EUG16" s="23"/>
      <c r="EUH16" s="23"/>
      <c r="EUI16" s="23"/>
      <c r="EUJ16" s="23"/>
      <c r="EUK16" s="23"/>
      <c r="EUL16" s="23"/>
      <c r="EUM16" s="23"/>
      <c r="EUN16" s="23"/>
      <c r="EUO16" s="23"/>
      <c r="EUP16" s="23"/>
      <c r="EUQ16" s="23"/>
      <c r="EUR16" s="23"/>
      <c r="EUS16" s="23"/>
      <c r="EUT16" s="23"/>
      <c r="EUU16" s="23"/>
      <c r="EUV16" s="23"/>
      <c r="EUW16" s="23"/>
      <c r="EUX16" s="23"/>
      <c r="EUY16" s="23"/>
      <c r="EUZ16" s="23"/>
      <c r="EVA16" s="23"/>
      <c r="EVB16" s="23"/>
      <c r="EVC16" s="23"/>
      <c r="EVD16" s="23"/>
      <c r="EVE16" s="23"/>
      <c r="EVF16" s="23"/>
      <c r="EVG16" s="23"/>
      <c r="EVH16" s="23"/>
      <c r="EVI16" s="23"/>
      <c r="EVJ16" s="23"/>
      <c r="EVK16" s="23"/>
      <c r="EVL16" s="23"/>
      <c r="EVM16" s="23"/>
      <c r="EVN16" s="23"/>
      <c r="EVO16" s="23"/>
      <c r="EVP16" s="23"/>
      <c r="EVQ16" s="23"/>
      <c r="EVR16" s="23"/>
      <c r="EVS16" s="23"/>
      <c r="EVT16" s="23"/>
      <c r="EVU16" s="23"/>
      <c r="EVV16" s="23"/>
      <c r="EVW16" s="23"/>
      <c r="EVX16" s="23"/>
      <c r="EVY16" s="23"/>
      <c r="EVZ16" s="23"/>
      <c r="EWA16" s="23"/>
      <c r="EWB16" s="23"/>
      <c r="EWC16" s="23"/>
      <c r="EWD16" s="23"/>
      <c r="EWE16" s="23"/>
      <c r="EWF16" s="23"/>
      <c r="EWG16" s="23"/>
      <c r="EWH16" s="23"/>
      <c r="EWI16" s="23"/>
      <c r="EWJ16" s="23"/>
      <c r="EWK16" s="23"/>
      <c r="EWL16" s="23"/>
      <c r="EWM16" s="23"/>
      <c r="EWN16" s="23"/>
      <c r="EWO16" s="23"/>
      <c r="EWP16" s="23"/>
      <c r="EWQ16" s="23"/>
      <c r="EWR16" s="23"/>
      <c r="EWS16" s="23"/>
      <c r="EWT16" s="23"/>
      <c r="EWU16" s="23"/>
      <c r="EWV16" s="23"/>
      <c r="EWW16" s="23"/>
      <c r="EWX16" s="23"/>
      <c r="EWY16" s="23"/>
      <c r="EWZ16" s="23"/>
      <c r="EXA16" s="23"/>
      <c r="EXB16" s="23"/>
      <c r="EXC16" s="23"/>
      <c r="EXD16" s="23"/>
      <c r="EXE16" s="23"/>
      <c r="EXF16" s="23"/>
      <c r="EXG16" s="23"/>
      <c r="EXH16" s="23"/>
      <c r="EXI16" s="23"/>
      <c r="EXJ16" s="23"/>
      <c r="EXK16" s="23"/>
      <c r="EXL16" s="23"/>
      <c r="EXM16" s="23"/>
      <c r="EXN16" s="23"/>
      <c r="EXO16" s="23"/>
      <c r="EXP16" s="23"/>
      <c r="EXQ16" s="23"/>
      <c r="EXR16" s="23"/>
      <c r="EXS16" s="23"/>
      <c r="EXT16" s="23"/>
      <c r="EXU16" s="23"/>
      <c r="EXV16" s="23"/>
      <c r="EXW16" s="23"/>
      <c r="EXX16" s="23"/>
      <c r="EXY16" s="23"/>
      <c r="EXZ16" s="23"/>
      <c r="EYA16" s="23"/>
      <c r="EYB16" s="23"/>
      <c r="EYC16" s="23"/>
      <c r="EYD16" s="23"/>
      <c r="EYE16" s="23"/>
      <c r="EYF16" s="23"/>
      <c r="EYG16" s="23"/>
      <c r="EYH16" s="23"/>
      <c r="EYI16" s="23"/>
      <c r="EYJ16" s="23"/>
      <c r="EYK16" s="23"/>
      <c r="EYL16" s="23"/>
      <c r="EYM16" s="23"/>
      <c r="EYN16" s="23"/>
      <c r="EYO16" s="23"/>
      <c r="EYP16" s="23"/>
      <c r="EYQ16" s="23"/>
      <c r="EYR16" s="23"/>
      <c r="EYS16" s="23"/>
      <c r="EYT16" s="23"/>
      <c r="EYU16" s="23"/>
      <c r="EYV16" s="23"/>
      <c r="EYW16" s="23"/>
      <c r="EYX16" s="23"/>
      <c r="EYY16" s="23"/>
      <c r="EYZ16" s="23"/>
      <c r="EZA16" s="23"/>
      <c r="EZB16" s="23"/>
      <c r="EZC16" s="23"/>
      <c r="EZD16" s="23"/>
      <c r="EZE16" s="23"/>
      <c r="EZF16" s="23"/>
      <c r="EZG16" s="23"/>
      <c r="EZH16" s="23"/>
      <c r="EZI16" s="23"/>
      <c r="EZJ16" s="23"/>
      <c r="EZK16" s="23"/>
      <c r="EZL16" s="23"/>
      <c r="EZM16" s="23"/>
      <c r="EZN16" s="23"/>
      <c r="EZO16" s="23"/>
      <c r="EZP16" s="23"/>
      <c r="EZQ16" s="23"/>
      <c r="EZR16" s="23"/>
      <c r="EZS16" s="23"/>
      <c r="EZT16" s="23"/>
      <c r="EZU16" s="23"/>
      <c r="EZV16" s="23"/>
      <c r="EZW16" s="23"/>
      <c r="EZX16" s="23"/>
      <c r="EZY16" s="23"/>
      <c r="EZZ16" s="23"/>
      <c r="FAA16" s="23"/>
      <c r="FAB16" s="23"/>
      <c r="FAC16" s="23"/>
      <c r="FAD16" s="23"/>
      <c r="FAE16" s="23"/>
      <c r="FAF16" s="23"/>
      <c r="FAG16" s="23"/>
      <c r="FAH16" s="23"/>
      <c r="FAI16" s="23"/>
      <c r="FAJ16" s="23"/>
      <c r="FAK16" s="23"/>
      <c r="FAL16" s="23"/>
      <c r="FAM16" s="23"/>
      <c r="FAN16" s="23"/>
      <c r="FAO16" s="23"/>
      <c r="FAP16" s="23"/>
      <c r="FAQ16" s="23"/>
      <c r="FAR16" s="23"/>
      <c r="FAS16" s="23"/>
      <c r="FAT16" s="23"/>
      <c r="FAU16" s="23"/>
      <c r="FAV16" s="23"/>
      <c r="FAW16" s="23"/>
      <c r="FAX16" s="23"/>
      <c r="FAY16" s="23"/>
      <c r="FAZ16" s="23"/>
      <c r="FBA16" s="23"/>
      <c r="FBB16" s="23"/>
      <c r="FBC16" s="23"/>
      <c r="FBD16" s="23"/>
      <c r="FBE16" s="23"/>
      <c r="FBF16" s="23"/>
      <c r="FBG16" s="23"/>
      <c r="FBH16" s="23"/>
      <c r="FBI16" s="23"/>
      <c r="FBJ16" s="23"/>
      <c r="FBK16" s="23"/>
      <c r="FBL16" s="23"/>
      <c r="FBM16" s="23"/>
      <c r="FBN16" s="23"/>
      <c r="FBO16" s="23"/>
      <c r="FBP16" s="23"/>
      <c r="FBQ16" s="23"/>
      <c r="FBR16" s="23"/>
      <c r="FBS16" s="23"/>
      <c r="FBT16" s="23"/>
      <c r="FBU16" s="23"/>
      <c r="FBV16" s="23"/>
      <c r="FBW16" s="23"/>
      <c r="FBX16" s="23"/>
      <c r="FBY16" s="23"/>
      <c r="FBZ16" s="23"/>
      <c r="FCA16" s="23"/>
      <c r="FCB16" s="23"/>
      <c r="FCC16" s="23"/>
      <c r="FCD16" s="23"/>
      <c r="FCE16" s="23"/>
      <c r="FCF16" s="23"/>
      <c r="FCG16" s="23"/>
      <c r="FCH16" s="23"/>
      <c r="FCI16" s="23"/>
      <c r="FCJ16" s="23"/>
      <c r="FCK16" s="23"/>
      <c r="FCL16" s="23"/>
      <c r="FCM16" s="23"/>
      <c r="FCN16" s="23"/>
      <c r="FCO16" s="23"/>
      <c r="FCP16" s="23"/>
      <c r="FCQ16" s="23"/>
      <c r="FCR16" s="23"/>
      <c r="FCS16" s="23"/>
      <c r="FCT16" s="23"/>
      <c r="FCU16" s="23"/>
      <c r="FCV16" s="23"/>
      <c r="FCW16" s="23"/>
      <c r="FCX16" s="23"/>
      <c r="FCY16" s="23"/>
      <c r="FCZ16" s="23"/>
      <c r="FDA16" s="23"/>
      <c r="FDB16" s="23"/>
      <c r="FDC16" s="23"/>
      <c r="FDD16" s="23"/>
      <c r="FDE16" s="23"/>
      <c r="FDF16" s="23"/>
      <c r="FDG16" s="23"/>
      <c r="FDH16" s="23"/>
      <c r="FDI16" s="23"/>
      <c r="FDJ16" s="23"/>
      <c r="FDK16" s="23"/>
      <c r="FDL16" s="23"/>
      <c r="FDM16" s="23"/>
      <c r="FDN16" s="23"/>
      <c r="FDO16" s="23"/>
      <c r="FDP16" s="23"/>
      <c r="FDQ16" s="23"/>
      <c r="FDR16" s="23"/>
      <c r="FDS16" s="23"/>
      <c r="FDT16" s="23"/>
      <c r="FDU16" s="23"/>
      <c r="FDV16" s="23"/>
      <c r="FDW16" s="23"/>
      <c r="FDX16" s="23"/>
      <c r="FDY16" s="23"/>
      <c r="FDZ16" s="23"/>
      <c r="FEA16" s="23"/>
      <c r="FEB16" s="23"/>
      <c r="FEC16" s="23"/>
      <c r="FED16" s="23"/>
      <c r="FEE16" s="23"/>
      <c r="FEF16" s="23"/>
      <c r="FEG16" s="23"/>
      <c r="FEH16" s="23"/>
      <c r="FEI16" s="23"/>
      <c r="FEJ16" s="23"/>
      <c r="FEK16" s="23"/>
      <c r="FEL16" s="23"/>
      <c r="FEM16" s="23"/>
      <c r="FEN16" s="23"/>
      <c r="FEO16" s="23"/>
      <c r="FEP16" s="23"/>
      <c r="FEQ16" s="23"/>
      <c r="FER16" s="23"/>
      <c r="FES16" s="23"/>
      <c r="FET16" s="23"/>
      <c r="FEU16" s="23"/>
      <c r="FEV16" s="23"/>
      <c r="FEW16" s="23"/>
      <c r="FEX16" s="23"/>
      <c r="FEY16" s="23"/>
      <c r="FEZ16" s="23"/>
      <c r="FFA16" s="23"/>
      <c r="FFB16" s="23"/>
      <c r="FFC16" s="23"/>
      <c r="FFD16" s="23"/>
      <c r="FFE16" s="23"/>
      <c r="FFF16" s="23"/>
      <c r="FFG16" s="23"/>
      <c r="FFH16" s="23"/>
      <c r="FFI16" s="23"/>
      <c r="FFJ16" s="23"/>
      <c r="FFK16" s="23"/>
      <c r="FFL16" s="23"/>
      <c r="FFM16" s="23"/>
      <c r="FFN16" s="23"/>
      <c r="FFO16" s="23"/>
      <c r="FFP16" s="23"/>
      <c r="FFQ16" s="23"/>
      <c r="FFR16" s="23"/>
      <c r="FFS16" s="23"/>
      <c r="FFT16" s="23"/>
      <c r="FFU16" s="23"/>
      <c r="FFV16" s="23"/>
      <c r="FFW16" s="23"/>
      <c r="FFX16" s="23"/>
      <c r="FFY16" s="23"/>
      <c r="FFZ16" s="23"/>
      <c r="FGA16" s="23"/>
      <c r="FGB16" s="23"/>
      <c r="FGC16" s="23"/>
      <c r="FGD16" s="23"/>
      <c r="FGE16" s="23"/>
      <c r="FGF16" s="23"/>
      <c r="FGG16" s="23"/>
      <c r="FGH16" s="23"/>
      <c r="FGI16" s="23"/>
      <c r="FGJ16" s="23"/>
      <c r="FGK16" s="23"/>
      <c r="FGL16" s="23"/>
      <c r="FGM16" s="23"/>
      <c r="FGN16" s="23"/>
      <c r="FGO16" s="23"/>
      <c r="FGP16" s="23"/>
      <c r="FGQ16" s="23"/>
      <c r="FGR16" s="23"/>
      <c r="FGS16" s="23"/>
      <c r="FGT16" s="23"/>
      <c r="FGU16" s="23"/>
      <c r="FGV16" s="23"/>
      <c r="FGW16" s="23"/>
      <c r="FGX16" s="23"/>
      <c r="FGY16" s="23"/>
      <c r="FGZ16" s="23"/>
      <c r="FHA16" s="23"/>
      <c r="FHB16" s="23"/>
      <c r="FHC16" s="23"/>
      <c r="FHD16" s="23"/>
      <c r="FHE16" s="23"/>
      <c r="FHF16" s="23"/>
      <c r="FHG16" s="23"/>
      <c r="FHH16" s="23"/>
      <c r="FHI16" s="23"/>
      <c r="FHJ16" s="23"/>
      <c r="FHK16" s="23"/>
      <c r="FHL16" s="23"/>
      <c r="FHM16" s="23"/>
      <c r="FHN16" s="23"/>
      <c r="FHO16" s="23"/>
      <c r="FHP16" s="23"/>
      <c r="FHQ16" s="23"/>
      <c r="FHR16" s="23"/>
      <c r="FHS16" s="23"/>
      <c r="FHT16" s="23"/>
      <c r="FHU16" s="23"/>
      <c r="FHV16" s="23"/>
      <c r="FHW16" s="23"/>
      <c r="FHX16" s="23"/>
      <c r="FHY16" s="23"/>
      <c r="FHZ16" s="23"/>
      <c r="FIA16" s="23"/>
      <c r="FIB16" s="23"/>
      <c r="FIC16" s="23"/>
      <c r="FID16" s="23"/>
      <c r="FIE16" s="23"/>
      <c r="FIF16" s="23"/>
      <c r="FIG16" s="23"/>
      <c r="FIH16" s="23"/>
      <c r="FII16" s="23"/>
      <c r="FIJ16" s="23"/>
      <c r="FIK16" s="23"/>
      <c r="FIL16" s="23"/>
      <c r="FIM16" s="23"/>
      <c r="FIN16" s="23"/>
      <c r="FIO16" s="23"/>
      <c r="FIP16" s="23"/>
      <c r="FIQ16" s="23"/>
      <c r="FIR16" s="23"/>
      <c r="FIS16" s="23"/>
      <c r="FIT16" s="23"/>
      <c r="FIU16" s="23"/>
      <c r="FIV16" s="23"/>
      <c r="FIW16" s="23"/>
      <c r="FIX16" s="23"/>
      <c r="FIY16" s="23"/>
      <c r="FIZ16" s="23"/>
      <c r="FJA16" s="23"/>
      <c r="FJB16" s="23"/>
      <c r="FJC16" s="23"/>
      <c r="FJD16" s="23"/>
      <c r="FJE16" s="23"/>
      <c r="FJF16" s="23"/>
      <c r="FJG16" s="23"/>
      <c r="FJH16" s="23"/>
      <c r="FJI16" s="23"/>
      <c r="FJJ16" s="23"/>
      <c r="FJK16" s="23"/>
      <c r="FJL16" s="23"/>
      <c r="FJM16" s="23"/>
      <c r="FJN16" s="23"/>
      <c r="FJO16" s="23"/>
      <c r="FJP16" s="23"/>
      <c r="FJQ16" s="23"/>
      <c r="FJR16" s="23"/>
      <c r="FJS16" s="23"/>
      <c r="FJT16" s="23"/>
      <c r="FJU16" s="23"/>
      <c r="FJV16" s="23"/>
      <c r="FJW16" s="23"/>
      <c r="FJX16" s="23"/>
      <c r="FJY16" s="23"/>
      <c r="FJZ16" s="23"/>
      <c r="FKA16" s="23"/>
      <c r="FKB16" s="23"/>
      <c r="FKC16" s="23"/>
      <c r="FKD16" s="23"/>
      <c r="FKE16" s="23"/>
      <c r="FKF16" s="23"/>
      <c r="FKG16" s="23"/>
      <c r="FKH16" s="23"/>
      <c r="FKI16" s="23"/>
      <c r="FKJ16" s="23"/>
      <c r="FKK16" s="23"/>
      <c r="FKL16" s="23"/>
      <c r="FKM16" s="23"/>
      <c r="FKN16" s="23"/>
      <c r="FKO16" s="23"/>
      <c r="FKP16" s="23"/>
      <c r="FKQ16" s="23"/>
      <c r="FKR16" s="23"/>
      <c r="FKS16" s="23"/>
      <c r="FKT16" s="23"/>
      <c r="FKU16" s="23"/>
      <c r="FKV16" s="23"/>
      <c r="FKW16" s="23"/>
      <c r="FKX16" s="23"/>
      <c r="FKY16" s="23"/>
      <c r="FKZ16" s="23"/>
      <c r="FLA16" s="23"/>
      <c r="FLB16" s="23"/>
      <c r="FLC16" s="23"/>
      <c r="FLD16" s="23"/>
      <c r="FLE16" s="23"/>
      <c r="FLF16" s="23"/>
      <c r="FLG16" s="23"/>
      <c r="FLH16" s="23"/>
      <c r="FLI16" s="23"/>
      <c r="FLJ16" s="23"/>
      <c r="FLK16" s="23"/>
      <c r="FLL16" s="23"/>
      <c r="FLM16" s="23"/>
      <c r="FLN16" s="23"/>
      <c r="FLO16" s="23"/>
      <c r="FLP16" s="23"/>
      <c r="FLQ16" s="23"/>
      <c r="FLR16" s="23"/>
      <c r="FLS16" s="23"/>
      <c r="FLT16" s="23"/>
      <c r="FLU16" s="23"/>
      <c r="FLV16" s="23"/>
      <c r="FLW16" s="23"/>
      <c r="FLX16" s="23"/>
      <c r="FLY16" s="23"/>
      <c r="FLZ16" s="23"/>
      <c r="FMA16" s="23"/>
      <c r="FMB16" s="23"/>
      <c r="FMC16" s="23"/>
      <c r="FMD16" s="23"/>
      <c r="FME16" s="23"/>
      <c r="FMF16" s="23"/>
      <c r="FMG16" s="23"/>
      <c r="FMH16" s="23"/>
      <c r="FMI16" s="23"/>
      <c r="FMJ16" s="23"/>
      <c r="FMK16" s="23"/>
      <c r="FML16" s="23"/>
      <c r="FMM16" s="23"/>
      <c r="FMN16" s="23"/>
      <c r="FMO16" s="23"/>
      <c r="FMP16" s="23"/>
      <c r="FMQ16" s="23"/>
      <c r="FMR16" s="23"/>
      <c r="FMS16" s="23"/>
      <c r="FMT16" s="23"/>
      <c r="FMU16" s="23"/>
      <c r="FMV16" s="23"/>
      <c r="FMW16" s="23"/>
      <c r="FMX16" s="23"/>
      <c r="FMY16" s="23"/>
      <c r="FMZ16" s="23"/>
      <c r="FNA16" s="23"/>
      <c r="FNB16" s="23"/>
      <c r="FNC16" s="23"/>
      <c r="FND16" s="23"/>
      <c r="FNE16" s="23"/>
      <c r="FNF16" s="23"/>
      <c r="FNG16" s="23"/>
      <c r="FNH16" s="23"/>
      <c r="FNI16" s="23"/>
      <c r="FNJ16" s="23"/>
      <c r="FNK16" s="23"/>
      <c r="FNL16" s="23"/>
      <c r="FNM16" s="23"/>
      <c r="FNN16" s="23"/>
      <c r="FNO16" s="23"/>
      <c r="FNP16" s="23"/>
      <c r="FNQ16" s="23"/>
      <c r="FNR16" s="23"/>
      <c r="FNS16" s="23"/>
      <c r="FNT16" s="23"/>
      <c r="FNU16" s="23"/>
      <c r="FNV16" s="23"/>
      <c r="FNW16" s="23"/>
      <c r="FNX16" s="23"/>
      <c r="FNY16" s="23"/>
      <c r="FNZ16" s="23"/>
      <c r="FOA16" s="23"/>
      <c r="FOB16" s="23"/>
      <c r="FOC16" s="23"/>
      <c r="FOD16" s="23"/>
      <c r="FOE16" s="23"/>
      <c r="FOF16" s="23"/>
      <c r="FOG16" s="23"/>
      <c r="FOH16" s="23"/>
      <c r="FOI16" s="23"/>
      <c r="FOJ16" s="23"/>
      <c r="FOK16" s="23"/>
      <c r="FOL16" s="23"/>
      <c r="FOM16" s="23"/>
      <c r="FON16" s="23"/>
      <c r="FOO16" s="23"/>
      <c r="FOP16" s="23"/>
      <c r="FOQ16" s="23"/>
      <c r="FOR16" s="23"/>
      <c r="FOS16" s="23"/>
      <c r="FOT16" s="23"/>
      <c r="FOU16" s="23"/>
      <c r="FOV16" s="23"/>
      <c r="FOW16" s="23"/>
      <c r="FOX16" s="23"/>
      <c r="FOY16" s="23"/>
      <c r="FOZ16" s="23"/>
      <c r="FPA16" s="23"/>
      <c r="FPB16" s="23"/>
      <c r="FPC16" s="23"/>
      <c r="FPD16" s="23"/>
      <c r="FPE16" s="23"/>
      <c r="FPF16" s="23"/>
      <c r="FPG16" s="23"/>
      <c r="FPH16" s="23"/>
      <c r="FPI16" s="23"/>
      <c r="FPJ16" s="23"/>
      <c r="FPK16" s="23"/>
      <c r="FPL16" s="23"/>
      <c r="FPM16" s="23"/>
      <c r="FPN16" s="23"/>
      <c r="FPO16" s="23"/>
      <c r="FPP16" s="23"/>
      <c r="FPQ16" s="23"/>
      <c r="FPR16" s="23"/>
      <c r="FPS16" s="23"/>
      <c r="FPT16" s="23"/>
      <c r="FPU16" s="23"/>
      <c r="FPV16" s="23"/>
      <c r="FPW16" s="23"/>
      <c r="FPX16" s="23"/>
      <c r="FPY16" s="23"/>
      <c r="FPZ16" s="23"/>
      <c r="FQA16" s="23"/>
      <c r="FQB16" s="23"/>
      <c r="FQC16" s="23"/>
      <c r="FQD16" s="23"/>
      <c r="FQE16" s="23"/>
      <c r="FQF16" s="23"/>
      <c r="FQG16" s="23"/>
      <c r="FQH16" s="23"/>
      <c r="FQI16" s="23"/>
      <c r="FQJ16" s="23"/>
      <c r="FQK16" s="23"/>
      <c r="FQL16" s="23"/>
      <c r="FQM16" s="23"/>
      <c r="FQN16" s="23"/>
      <c r="FQO16" s="23"/>
      <c r="FQP16" s="23"/>
      <c r="FQQ16" s="23"/>
      <c r="FQR16" s="23"/>
      <c r="FQS16" s="23"/>
      <c r="FQT16" s="23"/>
      <c r="FQU16" s="23"/>
      <c r="FQV16" s="23"/>
      <c r="FQW16" s="23"/>
      <c r="FQX16" s="23"/>
      <c r="FQY16" s="23"/>
      <c r="FQZ16" s="23"/>
      <c r="FRA16" s="23"/>
      <c r="FRB16" s="23"/>
      <c r="FRC16" s="23"/>
      <c r="FRD16" s="23"/>
      <c r="FRE16" s="23"/>
      <c r="FRF16" s="23"/>
      <c r="FRG16" s="23"/>
      <c r="FRH16" s="23"/>
      <c r="FRI16" s="23"/>
      <c r="FRJ16" s="23"/>
      <c r="FRK16" s="23"/>
      <c r="FRL16" s="23"/>
      <c r="FRM16" s="23"/>
      <c r="FRN16" s="23"/>
      <c r="FRO16" s="23"/>
      <c r="FRP16" s="23"/>
      <c r="FRQ16" s="23"/>
      <c r="FRR16" s="23"/>
      <c r="FRS16" s="23"/>
      <c r="FRT16" s="23"/>
      <c r="FRU16" s="23"/>
      <c r="FRV16" s="23"/>
      <c r="FRW16" s="23"/>
      <c r="FRX16" s="23"/>
      <c r="FRY16" s="23"/>
      <c r="FRZ16" s="23"/>
      <c r="FSA16" s="23"/>
      <c r="FSB16" s="23"/>
      <c r="FSC16" s="23"/>
      <c r="FSD16" s="23"/>
      <c r="FSE16" s="23"/>
      <c r="FSF16" s="23"/>
      <c r="FSG16" s="23"/>
      <c r="FSH16" s="23"/>
      <c r="FSI16" s="23"/>
      <c r="FSJ16" s="23"/>
      <c r="FSK16" s="23"/>
      <c r="FSL16" s="23"/>
      <c r="FSM16" s="23"/>
      <c r="FSN16" s="23"/>
      <c r="FSO16" s="23"/>
      <c r="FSP16" s="23"/>
      <c r="FSQ16" s="23"/>
      <c r="FSR16" s="23"/>
      <c r="FSS16" s="23"/>
      <c r="FST16" s="23"/>
      <c r="FSU16" s="23"/>
      <c r="FSV16" s="23"/>
      <c r="FSW16" s="23"/>
      <c r="FSX16" s="23"/>
      <c r="FSY16" s="23"/>
      <c r="FSZ16" s="23"/>
      <c r="FTA16" s="23"/>
      <c r="FTB16" s="23"/>
      <c r="FTC16" s="23"/>
      <c r="FTD16" s="23"/>
      <c r="FTE16" s="23"/>
      <c r="FTF16" s="23"/>
      <c r="FTG16" s="23"/>
      <c r="FTH16" s="23"/>
      <c r="FTI16" s="23"/>
      <c r="FTJ16" s="23"/>
      <c r="FTK16" s="23"/>
      <c r="FTL16" s="23"/>
      <c r="FTM16" s="23"/>
      <c r="FTN16" s="23"/>
      <c r="FTO16" s="23"/>
      <c r="FTP16" s="23"/>
      <c r="FTQ16" s="23"/>
      <c r="FTR16" s="23"/>
      <c r="FTS16" s="23"/>
      <c r="FTT16" s="23"/>
      <c r="FTU16" s="23"/>
      <c r="FTV16" s="23"/>
      <c r="FTW16" s="23"/>
      <c r="FTX16" s="23"/>
      <c r="FTY16" s="23"/>
      <c r="FTZ16" s="23"/>
      <c r="FUA16" s="23"/>
      <c r="FUB16" s="23"/>
      <c r="FUC16" s="23"/>
      <c r="FUD16" s="23"/>
      <c r="FUE16" s="23"/>
      <c r="FUF16" s="23"/>
      <c r="FUG16" s="23"/>
      <c r="FUH16" s="23"/>
      <c r="FUI16" s="23"/>
      <c r="FUJ16" s="23"/>
      <c r="FUK16" s="23"/>
      <c r="FUL16" s="23"/>
      <c r="FUM16" s="23"/>
      <c r="FUN16" s="23"/>
      <c r="FUO16" s="23"/>
      <c r="FUP16" s="23"/>
      <c r="FUQ16" s="23"/>
      <c r="FUR16" s="23"/>
      <c r="FUS16" s="23"/>
      <c r="FUT16" s="23"/>
      <c r="FUU16" s="23"/>
      <c r="FUV16" s="23"/>
      <c r="FUW16" s="23"/>
      <c r="FUX16" s="23"/>
      <c r="FUY16" s="23"/>
      <c r="FUZ16" s="23"/>
      <c r="FVA16" s="23"/>
      <c r="FVB16" s="23"/>
      <c r="FVC16" s="23"/>
      <c r="FVD16" s="23"/>
      <c r="FVE16" s="23"/>
      <c r="FVF16" s="23"/>
      <c r="FVG16" s="23"/>
      <c r="FVH16" s="23"/>
      <c r="FVI16" s="23"/>
      <c r="FVJ16" s="23"/>
      <c r="FVK16" s="23"/>
      <c r="FVL16" s="23"/>
      <c r="FVM16" s="23"/>
      <c r="FVN16" s="23"/>
      <c r="FVO16" s="23"/>
      <c r="FVP16" s="23"/>
      <c r="FVQ16" s="23"/>
      <c r="FVR16" s="23"/>
      <c r="FVS16" s="23"/>
      <c r="FVT16" s="23"/>
      <c r="FVU16" s="23"/>
      <c r="FVV16" s="23"/>
      <c r="FVW16" s="23"/>
      <c r="FVX16" s="23"/>
      <c r="FVY16" s="23"/>
      <c r="FVZ16" s="23"/>
      <c r="FWA16" s="23"/>
      <c r="FWB16" s="23"/>
      <c r="FWC16" s="23"/>
      <c r="FWD16" s="23"/>
      <c r="FWE16" s="23"/>
      <c r="FWF16" s="23"/>
      <c r="FWG16" s="23"/>
      <c r="FWH16" s="23"/>
      <c r="FWI16" s="23"/>
      <c r="FWJ16" s="23"/>
      <c r="FWK16" s="23"/>
      <c r="FWL16" s="23"/>
      <c r="FWM16" s="23"/>
      <c r="FWN16" s="23"/>
      <c r="FWO16" s="23"/>
      <c r="FWP16" s="23"/>
      <c r="FWQ16" s="23"/>
      <c r="FWR16" s="23"/>
      <c r="FWS16" s="23"/>
      <c r="FWT16" s="23"/>
      <c r="FWU16" s="23"/>
      <c r="FWV16" s="23"/>
      <c r="FWW16" s="23"/>
      <c r="FWX16" s="23"/>
      <c r="FWY16" s="23"/>
      <c r="FWZ16" s="23"/>
      <c r="FXA16" s="23"/>
      <c r="FXB16" s="23"/>
      <c r="FXC16" s="23"/>
      <c r="FXD16" s="23"/>
      <c r="FXE16" s="23"/>
      <c r="FXF16" s="23"/>
      <c r="FXG16" s="23"/>
      <c r="FXH16" s="23"/>
      <c r="FXI16" s="23"/>
      <c r="FXJ16" s="23"/>
      <c r="FXK16" s="23"/>
      <c r="FXL16" s="23"/>
      <c r="FXM16" s="23"/>
      <c r="FXN16" s="23"/>
      <c r="FXO16" s="23"/>
      <c r="FXP16" s="23"/>
      <c r="FXQ16" s="23"/>
      <c r="FXR16" s="23"/>
      <c r="FXS16" s="23"/>
      <c r="FXT16" s="23"/>
      <c r="FXU16" s="23"/>
      <c r="FXV16" s="23"/>
      <c r="FXW16" s="23"/>
      <c r="FXX16" s="23"/>
      <c r="FXY16" s="23"/>
      <c r="FXZ16" s="23"/>
      <c r="FYA16" s="23"/>
      <c r="FYB16" s="23"/>
      <c r="FYC16" s="23"/>
      <c r="FYD16" s="23"/>
      <c r="FYE16" s="23"/>
      <c r="FYF16" s="23"/>
      <c r="FYG16" s="23"/>
      <c r="FYH16" s="23"/>
      <c r="FYI16" s="23"/>
      <c r="FYJ16" s="23"/>
      <c r="FYK16" s="23"/>
      <c r="FYL16" s="23"/>
      <c r="FYM16" s="23"/>
      <c r="FYN16" s="23"/>
      <c r="FYO16" s="23"/>
      <c r="FYP16" s="23"/>
      <c r="FYQ16" s="23"/>
      <c r="FYR16" s="23"/>
      <c r="FYS16" s="23"/>
      <c r="FYT16" s="23"/>
      <c r="FYU16" s="23"/>
      <c r="FYV16" s="23"/>
      <c r="FYW16" s="23"/>
      <c r="FYX16" s="23"/>
      <c r="FYY16" s="23"/>
      <c r="FYZ16" s="23"/>
      <c r="FZA16" s="23"/>
      <c r="FZB16" s="23"/>
      <c r="FZC16" s="23"/>
      <c r="FZD16" s="23"/>
      <c r="FZE16" s="23"/>
      <c r="FZF16" s="23"/>
      <c r="FZG16" s="23"/>
      <c r="FZH16" s="23"/>
      <c r="FZI16" s="23"/>
      <c r="FZJ16" s="23"/>
      <c r="FZK16" s="23"/>
      <c r="FZL16" s="23"/>
      <c r="FZM16" s="23"/>
      <c r="FZN16" s="23"/>
      <c r="FZO16" s="23"/>
      <c r="FZP16" s="23"/>
      <c r="FZQ16" s="23"/>
      <c r="FZR16" s="23"/>
      <c r="FZS16" s="23"/>
      <c r="FZT16" s="23"/>
      <c r="FZU16" s="23"/>
      <c r="FZV16" s="23"/>
      <c r="FZW16" s="23"/>
      <c r="FZX16" s="23"/>
      <c r="FZY16" s="23"/>
      <c r="FZZ16" s="23"/>
      <c r="GAA16" s="23"/>
      <c r="GAB16" s="23"/>
      <c r="GAC16" s="23"/>
      <c r="GAD16" s="23"/>
      <c r="GAE16" s="23"/>
      <c r="GAF16" s="23"/>
      <c r="GAG16" s="23"/>
      <c r="GAH16" s="23"/>
      <c r="GAI16" s="23"/>
      <c r="GAJ16" s="23"/>
      <c r="GAK16" s="23"/>
      <c r="GAL16" s="23"/>
      <c r="GAM16" s="23"/>
      <c r="GAN16" s="23"/>
      <c r="GAO16" s="23"/>
      <c r="GAP16" s="23"/>
      <c r="GAQ16" s="23"/>
      <c r="GAR16" s="23"/>
      <c r="GAS16" s="23"/>
      <c r="GAT16" s="23"/>
      <c r="GAU16" s="23"/>
      <c r="GAV16" s="23"/>
      <c r="GAW16" s="23"/>
      <c r="GAX16" s="23"/>
      <c r="GAY16" s="23"/>
      <c r="GAZ16" s="23"/>
      <c r="GBA16" s="23"/>
      <c r="GBB16" s="23"/>
      <c r="GBC16" s="23"/>
      <c r="GBD16" s="23"/>
      <c r="GBE16" s="23"/>
      <c r="GBF16" s="23"/>
      <c r="GBG16" s="23"/>
      <c r="GBH16" s="23"/>
      <c r="GBI16" s="23"/>
      <c r="GBJ16" s="23"/>
      <c r="GBK16" s="23"/>
      <c r="GBL16" s="23"/>
      <c r="GBM16" s="23"/>
      <c r="GBN16" s="23"/>
      <c r="GBO16" s="23"/>
      <c r="GBP16" s="23"/>
      <c r="GBQ16" s="23"/>
      <c r="GBR16" s="23"/>
      <c r="GBS16" s="23"/>
      <c r="GBT16" s="23"/>
      <c r="GBU16" s="23"/>
      <c r="GBV16" s="23"/>
      <c r="GBW16" s="23"/>
      <c r="GBX16" s="23"/>
      <c r="GBY16" s="23"/>
      <c r="GBZ16" s="23"/>
      <c r="GCA16" s="23"/>
      <c r="GCB16" s="23"/>
      <c r="GCC16" s="23"/>
      <c r="GCD16" s="23"/>
      <c r="GCE16" s="23"/>
      <c r="GCF16" s="23"/>
      <c r="GCG16" s="23"/>
      <c r="GCH16" s="23"/>
      <c r="GCI16" s="23"/>
      <c r="GCJ16" s="23"/>
      <c r="GCK16" s="23"/>
      <c r="GCL16" s="23"/>
      <c r="GCM16" s="23"/>
      <c r="GCN16" s="23"/>
      <c r="GCO16" s="23"/>
      <c r="GCP16" s="23"/>
      <c r="GCQ16" s="23"/>
      <c r="GCR16" s="23"/>
      <c r="GCS16" s="23"/>
      <c r="GCT16" s="23"/>
      <c r="GCU16" s="23"/>
      <c r="GCV16" s="23"/>
      <c r="GCW16" s="23"/>
      <c r="GCX16" s="23"/>
      <c r="GCY16" s="23"/>
      <c r="GCZ16" s="23"/>
      <c r="GDA16" s="23"/>
      <c r="GDB16" s="23"/>
      <c r="GDC16" s="23"/>
      <c r="GDD16" s="23"/>
      <c r="GDE16" s="23"/>
      <c r="GDF16" s="23"/>
      <c r="GDG16" s="23"/>
      <c r="GDH16" s="23"/>
      <c r="GDI16" s="23"/>
      <c r="GDJ16" s="23"/>
      <c r="GDK16" s="23"/>
      <c r="GDL16" s="23"/>
      <c r="GDM16" s="23"/>
      <c r="GDN16" s="23"/>
      <c r="GDO16" s="23"/>
      <c r="GDP16" s="23"/>
      <c r="GDQ16" s="23"/>
      <c r="GDR16" s="23"/>
      <c r="GDS16" s="23"/>
      <c r="GDT16" s="23"/>
      <c r="GDU16" s="23"/>
      <c r="GDV16" s="23"/>
      <c r="GDW16" s="23"/>
      <c r="GDX16" s="23"/>
      <c r="GDY16" s="23"/>
      <c r="GDZ16" s="23"/>
      <c r="GEA16" s="23"/>
      <c r="GEB16" s="23"/>
      <c r="GEC16" s="23"/>
      <c r="GED16" s="23"/>
      <c r="GEE16" s="23"/>
      <c r="GEF16" s="23"/>
      <c r="GEG16" s="23"/>
      <c r="GEH16" s="23"/>
      <c r="GEI16" s="23"/>
      <c r="GEJ16" s="23"/>
      <c r="GEK16" s="23"/>
      <c r="GEL16" s="23"/>
      <c r="GEM16" s="23"/>
      <c r="GEN16" s="23"/>
      <c r="GEO16" s="23"/>
      <c r="GEP16" s="23"/>
      <c r="GEQ16" s="23"/>
      <c r="GER16" s="23"/>
      <c r="GES16" s="23"/>
      <c r="GET16" s="23"/>
      <c r="GEU16" s="23"/>
      <c r="GEV16" s="23"/>
      <c r="GEW16" s="23"/>
      <c r="GEX16" s="23"/>
      <c r="GEY16" s="23"/>
      <c r="GEZ16" s="23"/>
      <c r="GFA16" s="23"/>
      <c r="GFB16" s="23"/>
      <c r="GFC16" s="23"/>
      <c r="GFD16" s="23"/>
      <c r="GFE16" s="23"/>
      <c r="GFF16" s="23"/>
      <c r="GFG16" s="23"/>
      <c r="GFH16" s="23"/>
      <c r="GFI16" s="23"/>
      <c r="GFJ16" s="23"/>
      <c r="GFK16" s="23"/>
      <c r="GFL16" s="23"/>
      <c r="GFM16" s="23"/>
      <c r="GFN16" s="23"/>
      <c r="GFO16" s="23"/>
      <c r="GFP16" s="23"/>
      <c r="GFQ16" s="23"/>
      <c r="GFR16" s="23"/>
      <c r="GFS16" s="23"/>
      <c r="GFT16" s="23"/>
      <c r="GFU16" s="23"/>
      <c r="GFV16" s="23"/>
      <c r="GFW16" s="23"/>
      <c r="GFX16" s="23"/>
      <c r="GFY16" s="23"/>
      <c r="GFZ16" s="23"/>
      <c r="GGA16" s="23"/>
      <c r="GGB16" s="23"/>
      <c r="GGC16" s="23"/>
      <c r="GGD16" s="23"/>
      <c r="GGE16" s="23"/>
      <c r="GGF16" s="23"/>
      <c r="GGG16" s="23"/>
      <c r="GGH16" s="23"/>
      <c r="GGI16" s="23"/>
      <c r="GGJ16" s="23"/>
      <c r="GGK16" s="23"/>
      <c r="GGL16" s="23"/>
      <c r="GGM16" s="23"/>
      <c r="GGN16" s="23"/>
      <c r="GGO16" s="23"/>
      <c r="GGP16" s="23"/>
      <c r="GGQ16" s="23"/>
      <c r="GGR16" s="23"/>
      <c r="GGS16" s="23"/>
      <c r="GGT16" s="23"/>
      <c r="GGU16" s="23"/>
      <c r="GGV16" s="23"/>
      <c r="GGW16" s="23"/>
      <c r="GGX16" s="23"/>
      <c r="GGY16" s="23"/>
      <c r="GGZ16" s="23"/>
      <c r="GHA16" s="23"/>
      <c r="GHB16" s="23"/>
      <c r="GHC16" s="23"/>
      <c r="GHD16" s="23"/>
      <c r="GHE16" s="23"/>
      <c r="GHF16" s="23"/>
      <c r="GHG16" s="23"/>
      <c r="GHH16" s="23"/>
      <c r="GHI16" s="23"/>
      <c r="GHJ16" s="23"/>
      <c r="GHK16" s="23"/>
      <c r="GHL16" s="23"/>
      <c r="GHM16" s="23"/>
      <c r="GHN16" s="23"/>
      <c r="GHO16" s="23"/>
      <c r="GHP16" s="23"/>
      <c r="GHQ16" s="23"/>
      <c r="GHR16" s="23"/>
      <c r="GHS16" s="23"/>
      <c r="GHT16" s="23"/>
      <c r="GHU16" s="23"/>
      <c r="GHV16" s="23"/>
      <c r="GHW16" s="23"/>
      <c r="GHX16" s="23"/>
      <c r="GHY16" s="23"/>
      <c r="GHZ16" s="23"/>
      <c r="GIA16" s="23"/>
      <c r="GIB16" s="23"/>
      <c r="GIC16" s="23"/>
      <c r="GID16" s="23"/>
      <c r="GIE16" s="23"/>
      <c r="GIF16" s="23"/>
      <c r="GIG16" s="23"/>
      <c r="GIH16" s="23"/>
      <c r="GII16" s="23"/>
      <c r="GIJ16" s="23"/>
      <c r="GIK16" s="23"/>
      <c r="GIL16" s="23"/>
      <c r="GIM16" s="23"/>
      <c r="GIN16" s="23"/>
      <c r="GIO16" s="23"/>
      <c r="GIP16" s="23"/>
      <c r="GIQ16" s="23"/>
      <c r="GIR16" s="23"/>
      <c r="GIS16" s="23"/>
      <c r="GIT16" s="23"/>
      <c r="GIU16" s="23"/>
      <c r="GIV16" s="23"/>
      <c r="GIW16" s="23"/>
      <c r="GIX16" s="23"/>
      <c r="GIY16" s="23"/>
      <c r="GIZ16" s="23"/>
      <c r="GJA16" s="23"/>
      <c r="GJB16" s="23"/>
      <c r="GJC16" s="23"/>
      <c r="GJD16" s="23"/>
      <c r="GJE16" s="23"/>
      <c r="GJF16" s="23"/>
      <c r="GJG16" s="23"/>
      <c r="GJH16" s="23"/>
      <c r="GJI16" s="23"/>
      <c r="GJJ16" s="23"/>
      <c r="GJK16" s="23"/>
      <c r="GJL16" s="23"/>
      <c r="GJM16" s="23"/>
      <c r="GJN16" s="23"/>
      <c r="GJO16" s="23"/>
      <c r="GJP16" s="23"/>
      <c r="GJQ16" s="23"/>
      <c r="GJR16" s="23"/>
      <c r="GJS16" s="23"/>
      <c r="GJT16" s="23"/>
      <c r="GJU16" s="23"/>
      <c r="GJV16" s="23"/>
      <c r="GJW16" s="23"/>
      <c r="GJX16" s="23"/>
      <c r="GJY16" s="23"/>
      <c r="GJZ16" s="23"/>
      <c r="GKA16" s="23"/>
      <c r="GKB16" s="23"/>
      <c r="GKC16" s="23"/>
      <c r="GKD16" s="23"/>
      <c r="GKE16" s="23"/>
      <c r="GKF16" s="23"/>
      <c r="GKG16" s="23"/>
      <c r="GKH16" s="23"/>
      <c r="GKI16" s="23"/>
      <c r="GKJ16" s="23"/>
      <c r="GKK16" s="23"/>
      <c r="GKL16" s="23"/>
      <c r="GKM16" s="23"/>
      <c r="GKN16" s="23"/>
      <c r="GKO16" s="23"/>
      <c r="GKP16" s="23"/>
      <c r="GKQ16" s="23"/>
      <c r="GKR16" s="23"/>
      <c r="GKS16" s="23"/>
      <c r="GKT16" s="23"/>
      <c r="GKU16" s="23"/>
      <c r="GKV16" s="23"/>
      <c r="GKW16" s="23"/>
      <c r="GKX16" s="23"/>
      <c r="GKY16" s="23"/>
      <c r="GKZ16" s="23"/>
      <c r="GLA16" s="23"/>
      <c r="GLB16" s="23"/>
      <c r="GLC16" s="23"/>
      <c r="GLD16" s="23"/>
      <c r="GLE16" s="23"/>
      <c r="GLF16" s="23"/>
      <c r="GLG16" s="23"/>
      <c r="GLH16" s="23"/>
      <c r="GLI16" s="23"/>
      <c r="GLJ16" s="23"/>
      <c r="GLK16" s="23"/>
      <c r="GLL16" s="23"/>
      <c r="GLM16" s="23"/>
      <c r="GLN16" s="23"/>
      <c r="GLO16" s="23"/>
      <c r="GLP16" s="23"/>
      <c r="GLQ16" s="23"/>
      <c r="GLR16" s="23"/>
      <c r="GLS16" s="23"/>
      <c r="GLT16" s="23"/>
      <c r="GLU16" s="23"/>
      <c r="GLV16" s="23"/>
      <c r="GLW16" s="23"/>
      <c r="GLX16" s="23"/>
      <c r="GLY16" s="23"/>
      <c r="GLZ16" s="23"/>
      <c r="GMA16" s="23"/>
      <c r="GMB16" s="23"/>
      <c r="GMC16" s="23"/>
      <c r="GMD16" s="23"/>
      <c r="GME16" s="23"/>
      <c r="GMF16" s="23"/>
      <c r="GMG16" s="23"/>
      <c r="GMH16" s="23"/>
      <c r="GMI16" s="23"/>
      <c r="GMJ16" s="23"/>
      <c r="GMK16" s="23"/>
      <c r="GML16" s="23"/>
      <c r="GMM16" s="23"/>
      <c r="GMN16" s="23"/>
      <c r="GMO16" s="23"/>
      <c r="GMP16" s="23"/>
      <c r="GMQ16" s="23"/>
      <c r="GMR16" s="23"/>
      <c r="GMS16" s="23"/>
      <c r="GMT16" s="23"/>
      <c r="GMU16" s="23"/>
      <c r="GMV16" s="23"/>
      <c r="GMW16" s="23"/>
      <c r="GMX16" s="23"/>
      <c r="GMY16" s="23"/>
      <c r="GMZ16" s="23"/>
      <c r="GNA16" s="23"/>
      <c r="GNB16" s="23"/>
      <c r="GNC16" s="23"/>
      <c r="GND16" s="23"/>
      <c r="GNE16" s="23"/>
      <c r="GNF16" s="23"/>
      <c r="GNG16" s="23"/>
      <c r="GNH16" s="23"/>
      <c r="GNI16" s="23"/>
      <c r="GNJ16" s="23"/>
      <c r="GNK16" s="23"/>
      <c r="GNL16" s="23"/>
      <c r="GNM16" s="23"/>
      <c r="GNN16" s="23"/>
      <c r="GNO16" s="23"/>
      <c r="GNP16" s="23"/>
      <c r="GNQ16" s="23"/>
      <c r="GNR16" s="23"/>
      <c r="GNS16" s="23"/>
      <c r="GNT16" s="23"/>
      <c r="GNU16" s="23"/>
      <c r="GNV16" s="23"/>
      <c r="GNW16" s="23"/>
      <c r="GNX16" s="23"/>
      <c r="GNY16" s="23"/>
      <c r="GNZ16" s="23"/>
      <c r="GOA16" s="23"/>
      <c r="GOB16" s="23"/>
      <c r="GOC16" s="23"/>
      <c r="GOD16" s="23"/>
      <c r="GOE16" s="23"/>
      <c r="GOF16" s="23"/>
      <c r="GOG16" s="23"/>
      <c r="GOH16" s="23"/>
      <c r="GOI16" s="23"/>
      <c r="GOJ16" s="23"/>
      <c r="GOK16" s="23"/>
      <c r="GOL16" s="23"/>
      <c r="GOM16" s="23"/>
      <c r="GON16" s="23"/>
      <c r="GOO16" s="23"/>
      <c r="GOP16" s="23"/>
      <c r="GOQ16" s="23"/>
      <c r="GOR16" s="23"/>
      <c r="GOS16" s="23"/>
      <c r="GOT16" s="23"/>
      <c r="GOU16" s="23"/>
      <c r="GOV16" s="23"/>
      <c r="GOW16" s="23"/>
      <c r="GOX16" s="23"/>
      <c r="GOY16" s="23"/>
      <c r="GOZ16" s="23"/>
      <c r="GPA16" s="23"/>
      <c r="GPB16" s="23"/>
      <c r="GPC16" s="23"/>
      <c r="GPD16" s="23"/>
      <c r="GPE16" s="23"/>
      <c r="GPF16" s="23"/>
      <c r="GPG16" s="23"/>
      <c r="GPH16" s="23"/>
      <c r="GPI16" s="23"/>
      <c r="GPJ16" s="23"/>
      <c r="GPK16" s="23"/>
      <c r="GPL16" s="23"/>
      <c r="GPM16" s="23"/>
      <c r="GPN16" s="23"/>
      <c r="GPO16" s="23"/>
      <c r="GPP16" s="23"/>
      <c r="GPQ16" s="23"/>
      <c r="GPR16" s="23"/>
      <c r="GPS16" s="23"/>
      <c r="GPT16" s="23"/>
      <c r="GPU16" s="23"/>
      <c r="GPV16" s="23"/>
      <c r="GPW16" s="23"/>
      <c r="GPX16" s="23"/>
      <c r="GPY16" s="23"/>
      <c r="GPZ16" s="23"/>
      <c r="GQA16" s="23"/>
      <c r="GQB16" s="23"/>
      <c r="GQC16" s="23"/>
      <c r="GQD16" s="23"/>
      <c r="GQE16" s="23"/>
      <c r="GQF16" s="23"/>
      <c r="GQG16" s="23"/>
      <c r="GQH16" s="23"/>
      <c r="GQI16" s="23"/>
      <c r="GQJ16" s="23"/>
      <c r="GQK16" s="23"/>
      <c r="GQL16" s="23"/>
      <c r="GQM16" s="23"/>
      <c r="GQN16" s="23"/>
      <c r="GQO16" s="23"/>
      <c r="GQP16" s="23"/>
      <c r="GQQ16" s="23"/>
      <c r="GQR16" s="23"/>
      <c r="GQS16" s="23"/>
      <c r="GQT16" s="23"/>
      <c r="GQU16" s="23"/>
      <c r="GQV16" s="23"/>
      <c r="GQW16" s="23"/>
      <c r="GQX16" s="23"/>
      <c r="GQY16" s="23"/>
      <c r="GQZ16" s="23"/>
      <c r="GRA16" s="23"/>
      <c r="GRB16" s="23"/>
      <c r="GRC16" s="23"/>
      <c r="GRD16" s="23"/>
      <c r="GRE16" s="23"/>
      <c r="GRF16" s="23"/>
      <c r="GRG16" s="23"/>
      <c r="GRH16" s="23"/>
      <c r="GRI16" s="23"/>
      <c r="GRJ16" s="23"/>
      <c r="GRK16" s="23"/>
      <c r="GRL16" s="23"/>
      <c r="GRM16" s="23"/>
      <c r="GRN16" s="23"/>
      <c r="GRO16" s="23"/>
      <c r="GRP16" s="23"/>
      <c r="GRQ16" s="23"/>
      <c r="GRR16" s="23"/>
      <c r="GRS16" s="23"/>
      <c r="GRT16" s="23"/>
      <c r="GRU16" s="23"/>
      <c r="GRV16" s="23"/>
      <c r="GRW16" s="23"/>
      <c r="GRX16" s="23"/>
      <c r="GRY16" s="23"/>
      <c r="GRZ16" s="23"/>
      <c r="GSA16" s="23"/>
      <c r="GSB16" s="23"/>
      <c r="GSC16" s="23"/>
      <c r="GSD16" s="23"/>
      <c r="GSE16" s="23"/>
      <c r="GSF16" s="23"/>
      <c r="GSG16" s="23"/>
      <c r="GSH16" s="23"/>
      <c r="GSI16" s="23"/>
      <c r="GSJ16" s="23"/>
      <c r="GSK16" s="23"/>
      <c r="GSL16" s="23"/>
      <c r="GSM16" s="23"/>
      <c r="GSN16" s="23"/>
      <c r="GSO16" s="23"/>
      <c r="GSP16" s="23"/>
      <c r="GSQ16" s="23"/>
      <c r="GSR16" s="23"/>
      <c r="GSS16" s="23"/>
      <c r="GST16" s="23"/>
      <c r="GSU16" s="23"/>
      <c r="GSV16" s="23"/>
      <c r="GSW16" s="23"/>
      <c r="GSX16" s="23"/>
      <c r="GSY16" s="23"/>
      <c r="GSZ16" s="23"/>
      <c r="GTA16" s="23"/>
      <c r="GTB16" s="23"/>
      <c r="GTC16" s="23"/>
      <c r="GTD16" s="23"/>
      <c r="GTE16" s="23"/>
      <c r="GTF16" s="23"/>
      <c r="GTG16" s="23"/>
      <c r="GTH16" s="23"/>
      <c r="GTI16" s="23"/>
      <c r="GTJ16" s="23"/>
      <c r="GTK16" s="23"/>
      <c r="GTL16" s="23"/>
      <c r="GTM16" s="23"/>
      <c r="GTN16" s="23"/>
      <c r="GTO16" s="23"/>
      <c r="GTP16" s="23"/>
      <c r="GTQ16" s="23"/>
      <c r="GTR16" s="23"/>
      <c r="GTS16" s="23"/>
      <c r="GTT16" s="23"/>
      <c r="GTU16" s="23"/>
      <c r="GTV16" s="23"/>
      <c r="GTW16" s="23"/>
      <c r="GTX16" s="23"/>
      <c r="GTY16" s="23"/>
      <c r="GTZ16" s="23"/>
      <c r="GUA16" s="23"/>
      <c r="GUB16" s="23"/>
      <c r="GUC16" s="23"/>
      <c r="GUD16" s="23"/>
      <c r="GUE16" s="23"/>
      <c r="GUF16" s="23"/>
      <c r="GUG16" s="23"/>
      <c r="GUH16" s="23"/>
      <c r="GUI16" s="23"/>
      <c r="GUJ16" s="23"/>
      <c r="GUK16" s="23"/>
      <c r="GUL16" s="23"/>
      <c r="GUM16" s="23"/>
      <c r="GUN16" s="23"/>
      <c r="GUO16" s="23"/>
      <c r="GUP16" s="23"/>
      <c r="GUQ16" s="23"/>
      <c r="GUR16" s="23"/>
      <c r="GUS16" s="23"/>
      <c r="GUT16" s="23"/>
      <c r="GUU16" s="23"/>
      <c r="GUV16" s="23"/>
      <c r="GUW16" s="23"/>
      <c r="GUX16" s="23"/>
      <c r="GUY16" s="23"/>
      <c r="GUZ16" s="23"/>
      <c r="GVA16" s="23"/>
      <c r="GVB16" s="23"/>
      <c r="GVC16" s="23"/>
      <c r="GVD16" s="23"/>
      <c r="GVE16" s="23"/>
      <c r="GVF16" s="23"/>
      <c r="GVG16" s="23"/>
      <c r="GVH16" s="23"/>
      <c r="GVI16" s="23"/>
      <c r="GVJ16" s="23"/>
      <c r="GVK16" s="23"/>
      <c r="GVL16" s="23"/>
      <c r="GVM16" s="23"/>
      <c r="GVN16" s="23"/>
      <c r="GVO16" s="23"/>
      <c r="GVP16" s="23"/>
      <c r="GVQ16" s="23"/>
      <c r="GVR16" s="23"/>
      <c r="GVS16" s="23"/>
      <c r="GVT16" s="23"/>
      <c r="GVU16" s="23"/>
      <c r="GVV16" s="23"/>
      <c r="GVW16" s="23"/>
      <c r="GVX16" s="23"/>
      <c r="GVY16" s="23"/>
      <c r="GVZ16" s="23"/>
      <c r="GWA16" s="23"/>
      <c r="GWB16" s="23"/>
      <c r="GWC16" s="23"/>
      <c r="GWD16" s="23"/>
      <c r="GWE16" s="23"/>
      <c r="GWF16" s="23"/>
      <c r="GWG16" s="23"/>
      <c r="GWH16" s="23"/>
      <c r="GWI16" s="23"/>
      <c r="GWJ16" s="23"/>
      <c r="GWK16" s="23"/>
      <c r="GWL16" s="23"/>
      <c r="GWM16" s="23"/>
      <c r="GWN16" s="23"/>
      <c r="GWO16" s="23"/>
      <c r="GWP16" s="23"/>
      <c r="GWQ16" s="23"/>
      <c r="GWR16" s="23"/>
      <c r="GWS16" s="23"/>
      <c r="GWT16" s="23"/>
      <c r="GWU16" s="23"/>
      <c r="GWV16" s="23"/>
      <c r="GWW16" s="23"/>
      <c r="GWX16" s="23"/>
      <c r="GWY16" s="23"/>
      <c r="GWZ16" s="23"/>
      <c r="GXA16" s="23"/>
      <c r="GXB16" s="23"/>
      <c r="GXC16" s="23"/>
      <c r="GXD16" s="23"/>
      <c r="GXE16" s="23"/>
      <c r="GXF16" s="23"/>
      <c r="GXG16" s="23"/>
      <c r="GXH16" s="23"/>
      <c r="GXI16" s="23"/>
      <c r="GXJ16" s="23"/>
      <c r="GXK16" s="23"/>
      <c r="GXL16" s="23"/>
      <c r="GXM16" s="23"/>
      <c r="GXN16" s="23"/>
      <c r="GXO16" s="23"/>
      <c r="GXP16" s="23"/>
      <c r="GXQ16" s="23"/>
      <c r="GXR16" s="23"/>
      <c r="GXS16" s="23"/>
      <c r="GXT16" s="23"/>
      <c r="GXU16" s="23"/>
      <c r="GXV16" s="23"/>
      <c r="GXW16" s="23"/>
      <c r="GXX16" s="23"/>
      <c r="GXY16" s="23"/>
      <c r="GXZ16" s="23"/>
      <c r="GYA16" s="23"/>
      <c r="GYB16" s="23"/>
      <c r="GYC16" s="23"/>
      <c r="GYD16" s="23"/>
      <c r="GYE16" s="23"/>
      <c r="GYF16" s="23"/>
      <c r="GYG16" s="23"/>
      <c r="GYH16" s="23"/>
      <c r="GYI16" s="23"/>
      <c r="GYJ16" s="23"/>
      <c r="GYK16" s="23"/>
      <c r="GYL16" s="23"/>
      <c r="GYM16" s="23"/>
      <c r="GYN16" s="23"/>
      <c r="GYO16" s="23"/>
      <c r="GYP16" s="23"/>
      <c r="GYQ16" s="23"/>
      <c r="GYR16" s="23"/>
      <c r="GYS16" s="23"/>
      <c r="GYT16" s="23"/>
      <c r="GYU16" s="23"/>
      <c r="GYV16" s="23"/>
      <c r="GYW16" s="23"/>
      <c r="GYX16" s="23"/>
      <c r="GYY16" s="23"/>
      <c r="GYZ16" s="23"/>
      <c r="GZA16" s="23"/>
      <c r="GZB16" s="23"/>
      <c r="GZC16" s="23"/>
      <c r="GZD16" s="23"/>
      <c r="GZE16" s="23"/>
      <c r="GZF16" s="23"/>
      <c r="GZG16" s="23"/>
      <c r="GZH16" s="23"/>
      <c r="GZI16" s="23"/>
      <c r="GZJ16" s="23"/>
      <c r="GZK16" s="23"/>
      <c r="GZL16" s="23"/>
      <c r="GZM16" s="23"/>
      <c r="GZN16" s="23"/>
      <c r="GZO16" s="23"/>
      <c r="GZP16" s="23"/>
      <c r="GZQ16" s="23"/>
      <c r="GZR16" s="23"/>
      <c r="GZS16" s="23"/>
      <c r="GZT16" s="23"/>
      <c r="GZU16" s="23"/>
      <c r="GZV16" s="23"/>
      <c r="GZW16" s="23"/>
      <c r="GZX16" s="23"/>
      <c r="GZY16" s="23"/>
      <c r="GZZ16" s="23"/>
      <c r="HAA16" s="23"/>
      <c r="HAB16" s="23"/>
      <c r="HAC16" s="23"/>
      <c r="HAD16" s="23"/>
      <c r="HAE16" s="23"/>
      <c r="HAF16" s="23"/>
      <c r="HAG16" s="23"/>
      <c r="HAH16" s="23"/>
      <c r="HAI16" s="23"/>
      <c r="HAJ16" s="23"/>
      <c r="HAK16" s="23"/>
      <c r="HAL16" s="23"/>
      <c r="HAM16" s="23"/>
      <c r="HAN16" s="23"/>
      <c r="HAO16" s="23"/>
      <c r="HAP16" s="23"/>
      <c r="HAQ16" s="23"/>
      <c r="HAR16" s="23"/>
      <c r="HAS16" s="23"/>
      <c r="HAT16" s="23"/>
      <c r="HAU16" s="23"/>
      <c r="HAV16" s="23"/>
      <c r="HAW16" s="23"/>
      <c r="HAX16" s="23"/>
      <c r="HAY16" s="23"/>
      <c r="HAZ16" s="23"/>
      <c r="HBA16" s="23"/>
      <c r="HBB16" s="23"/>
      <c r="HBC16" s="23"/>
      <c r="HBD16" s="23"/>
      <c r="HBE16" s="23"/>
      <c r="HBF16" s="23"/>
      <c r="HBG16" s="23"/>
      <c r="HBH16" s="23"/>
      <c r="HBI16" s="23"/>
      <c r="HBJ16" s="23"/>
      <c r="HBK16" s="23"/>
      <c r="HBL16" s="23"/>
      <c r="HBM16" s="23"/>
      <c r="HBN16" s="23"/>
      <c r="HBO16" s="23"/>
      <c r="HBP16" s="23"/>
      <c r="HBQ16" s="23"/>
      <c r="HBR16" s="23"/>
      <c r="HBS16" s="23"/>
      <c r="HBT16" s="23"/>
      <c r="HBU16" s="23"/>
      <c r="HBV16" s="23"/>
      <c r="HBW16" s="23"/>
      <c r="HBX16" s="23"/>
      <c r="HBY16" s="23"/>
      <c r="HBZ16" s="23"/>
      <c r="HCA16" s="23"/>
      <c r="HCB16" s="23"/>
      <c r="HCC16" s="23"/>
      <c r="HCD16" s="23"/>
      <c r="HCE16" s="23"/>
      <c r="HCF16" s="23"/>
      <c r="HCG16" s="23"/>
      <c r="HCH16" s="23"/>
      <c r="HCI16" s="23"/>
      <c r="HCJ16" s="23"/>
      <c r="HCK16" s="23"/>
      <c r="HCL16" s="23"/>
      <c r="HCM16" s="23"/>
      <c r="HCN16" s="23"/>
      <c r="HCO16" s="23"/>
      <c r="HCP16" s="23"/>
      <c r="HCQ16" s="23"/>
      <c r="HCR16" s="23"/>
      <c r="HCS16" s="23"/>
      <c r="HCT16" s="23"/>
      <c r="HCU16" s="23"/>
      <c r="HCV16" s="23"/>
      <c r="HCW16" s="23"/>
      <c r="HCX16" s="23"/>
      <c r="HCY16" s="23"/>
      <c r="HCZ16" s="23"/>
      <c r="HDA16" s="23"/>
      <c r="HDB16" s="23"/>
      <c r="HDC16" s="23"/>
      <c r="HDD16" s="23"/>
      <c r="HDE16" s="23"/>
      <c r="HDF16" s="23"/>
      <c r="HDG16" s="23"/>
      <c r="HDH16" s="23"/>
      <c r="HDI16" s="23"/>
      <c r="HDJ16" s="23"/>
      <c r="HDK16" s="23"/>
      <c r="HDL16" s="23"/>
      <c r="HDM16" s="23"/>
      <c r="HDN16" s="23"/>
      <c r="HDO16" s="23"/>
      <c r="HDP16" s="23"/>
      <c r="HDQ16" s="23"/>
      <c r="HDR16" s="23"/>
      <c r="HDS16" s="23"/>
      <c r="HDT16" s="23"/>
      <c r="HDU16" s="23"/>
      <c r="HDV16" s="23"/>
      <c r="HDW16" s="23"/>
      <c r="HDX16" s="23"/>
      <c r="HDY16" s="23"/>
      <c r="HDZ16" s="23"/>
      <c r="HEA16" s="23"/>
      <c r="HEB16" s="23"/>
      <c r="HEC16" s="23"/>
      <c r="HED16" s="23"/>
      <c r="HEE16" s="23"/>
      <c r="HEF16" s="23"/>
      <c r="HEG16" s="23"/>
      <c r="HEH16" s="23"/>
      <c r="HEI16" s="23"/>
      <c r="HEJ16" s="23"/>
      <c r="HEK16" s="23"/>
      <c r="HEL16" s="23"/>
      <c r="HEM16" s="23"/>
      <c r="HEN16" s="23"/>
      <c r="HEO16" s="23"/>
      <c r="HEP16" s="23"/>
      <c r="HEQ16" s="23"/>
      <c r="HER16" s="23"/>
      <c r="HES16" s="23"/>
      <c r="HET16" s="23"/>
      <c r="HEU16" s="23"/>
      <c r="HEV16" s="23"/>
      <c r="HEW16" s="23"/>
      <c r="HEX16" s="23"/>
      <c r="HEY16" s="23"/>
      <c r="HEZ16" s="23"/>
      <c r="HFA16" s="23"/>
      <c r="HFB16" s="23"/>
      <c r="HFC16" s="23"/>
      <c r="HFD16" s="23"/>
      <c r="HFE16" s="23"/>
      <c r="HFF16" s="23"/>
      <c r="HFG16" s="23"/>
      <c r="HFH16" s="23"/>
      <c r="HFI16" s="23"/>
      <c r="HFJ16" s="23"/>
      <c r="HFK16" s="23"/>
      <c r="HFL16" s="23"/>
      <c r="HFM16" s="23"/>
      <c r="HFN16" s="23"/>
      <c r="HFO16" s="23"/>
      <c r="HFP16" s="23"/>
      <c r="HFQ16" s="23"/>
      <c r="HFR16" s="23"/>
      <c r="HFS16" s="23"/>
      <c r="HFT16" s="23"/>
      <c r="HFU16" s="23"/>
      <c r="HFV16" s="23"/>
      <c r="HFW16" s="23"/>
      <c r="HFX16" s="23"/>
      <c r="HFY16" s="23"/>
      <c r="HFZ16" s="23"/>
      <c r="HGA16" s="23"/>
      <c r="HGB16" s="23"/>
      <c r="HGC16" s="23"/>
      <c r="HGD16" s="23"/>
      <c r="HGE16" s="23"/>
      <c r="HGF16" s="23"/>
      <c r="HGG16" s="23"/>
      <c r="HGH16" s="23"/>
      <c r="HGI16" s="23"/>
      <c r="HGJ16" s="23"/>
      <c r="HGK16" s="23"/>
      <c r="HGL16" s="23"/>
      <c r="HGM16" s="23"/>
      <c r="HGN16" s="23"/>
      <c r="HGO16" s="23"/>
      <c r="HGP16" s="23"/>
      <c r="HGQ16" s="23"/>
      <c r="HGR16" s="23"/>
      <c r="HGS16" s="23"/>
      <c r="HGT16" s="23"/>
      <c r="HGU16" s="23"/>
      <c r="HGV16" s="23"/>
      <c r="HGW16" s="23"/>
      <c r="HGX16" s="23"/>
      <c r="HGY16" s="23"/>
      <c r="HGZ16" s="23"/>
      <c r="HHA16" s="23"/>
      <c r="HHB16" s="23"/>
      <c r="HHC16" s="23"/>
      <c r="HHD16" s="23"/>
      <c r="HHE16" s="23"/>
      <c r="HHF16" s="23"/>
      <c r="HHG16" s="23"/>
      <c r="HHH16" s="23"/>
      <c r="HHI16" s="23"/>
      <c r="HHJ16" s="23"/>
      <c r="HHK16" s="23"/>
      <c r="HHL16" s="23"/>
      <c r="HHM16" s="23"/>
      <c r="HHN16" s="23"/>
      <c r="HHO16" s="23"/>
      <c r="HHP16" s="23"/>
      <c r="HHQ16" s="23"/>
      <c r="HHR16" s="23"/>
      <c r="HHS16" s="23"/>
      <c r="HHT16" s="23"/>
      <c r="HHU16" s="23"/>
      <c r="HHV16" s="23"/>
      <c r="HHW16" s="23"/>
      <c r="HHX16" s="23"/>
      <c r="HHY16" s="23"/>
      <c r="HHZ16" s="23"/>
      <c r="HIA16" s="23"/>
      <c r="HIB16" s="23"/>
      <c r="HIC16" s="23"/>
      <c r="HID16" s="23"/>
      <c r="HIE16" s="23"/>
      <c r="HIF16" s="23"/>
      <c r="HIG16" s="23"/>
      <c r="HIH16" s="23"/>
      <c r="HII16" s="23"/>
      <c r="HIJ16" s="23"/>
      <c r="HIK16" s="23"/>
      <c r="HIL16" s="23"/>
      <c r="HIM16" s="23"/>
      <c r="HIN16" s="23"/>
      <c r="HIO16" s="23"/>
      <c r="HIP16" s="23"/>
      <c r="HIQ16" s="23"/>
      <c r="HIR16" s="23"/>
      <c r="HIS16" s="23"/>
      <c r="HIT16" s="23"/>
      <c r="HIU16" s="23"/>
      <c r="HIV16" s="23"/>
      <c r="HIW16" s="23"/>
      <c r="HIX16" s="23"/>
      <c r="HIY16" s="23"/>
      <c r="HIZ16" s="23"/>
      <c r="HJA16" s="23"/>
      <c r="HJB16" s="23"/>
      <c r="HJC16" s="23"/>
      <c r="HJD16" s="23"/>
      <c r="HJE16" s="23"/>
      <c r="HJF16" s="23"/>
      <c r="HJG16" s="23"/>
      <c r="HJH16" s="23"/>
      <c r="HJI16" s="23"/>
      <c r="HJJ16" s="23"/>
      <c r="HJK16" s="23"/>
      <c r="HJL16" s="23"/>
      <c r="HJM16" s="23"/>
      <c r="HJN16" s="23"/>
      <c r="HJO16" s="23"/>
      <c r="HJP16" s="23"/>
      <c r="HJQ16" s="23"/>
      <c r="HJR16" s="23"/>
      <c r="HJS16" s="23"/>
      <c r="HJT16" s="23"/>
      <c r="HJU16" s="23"/>
      <c r="HJV16" s="23"/>
      <c r="HJW16" s="23"/>
      <c r="HJX16" s="23"/>
      <c r="HJY16" s="23"/>
      <c r="HJZ16" s="23"/>
      <c r="HKA16" s="23"/>
      <c r="HKB16" s="23"/>
      <c r="HKC16" s="23"/>
      <c r="HKD16" s="23"/>
      <c r="HKE16" s="23"/>
      <c r="HKF16" s="23"/>
      <c r="HKG16" s="23"/>
      <c r="HKH16" s="23"/>
      <c r="HKI16" s="23"/>
      <c r="HKJ16" s="23"/>
      <c r="HKK16" s="23"/>
      <c r="HKL16" s="23"/>
      <c r="HKM16" s="23"/>
      <c r="HKN16" s="23"/>
      <c r="HKO16" s="23"/>
      <c r="HKP16" s="23"/>
      <c r="HKQ16" s="23"/>
      <c r="HKR16" s="23"/>
      <c r="HKS16" s="23"/>
      <c r="HKT16" s="23"/>
      <c r="HKU16" s="23"/>
      <c r="HKV16" s="23"/>
      <c r="HKW16" s="23"/>
      <c r="HKX16" s="23"/>
      <c r="HKY16" s="23"/>
      <c r="HKZ16" s="23"/>
      <c r="HLA16" s="23"/>
      <c r="HLB16" s="23"/>
      <c r="HLC16" s="23"/>
      <c r="HLD16" s="23"/>
      <c r="HLE16" s="23"/>
      <c r="HLF16" s="23"/>
      <c r="HLG16" s="23"/>
      <c r="HLH16" s="23"/>
      <c r="HLI16" s="23"/>
      <c r="HLJ16" s="23"/>
      <c r="HLK16" s="23"/>
      <c r="HLL16" s="23"/>
      <c r="HLM16" s="23"/>
      <c r="HLN16" s="23"/>
      <c r="HLO16" s="23"/>
      <c r="HLP16" s="23"/>
      <c r="HLQ16" s="23"/>
      <c r="HLR16" s="23"/>
      <c r="HLS16" s="23"/>
      <c r="HLT16" s="23"/>
      <c r="HLU16" s="23"/>
      <c r="HLV16" s="23"/>
      <c r="HLW16" s="23"/>
      <c r="HLX16" s="23"/>
      <c r="HLY16" s="23"/>
      <c r="HLZ16" s="23"/>
      <c r="HMA16" s="23"/>
      <c r="HMB16" s="23"/>
      <c r="HMC16" s="23"/>
      <c r="HMD16" s="23"/>
      <c r="HME16" s="23"/>
      <c r="HMF16" s="23"/>
      <c r="HMG16" s="23"/>
      <c r="HMH16" s="23"/>
      <c r="HMI16" s="23"/>
      <c r="HMJ16" s="23"/>
      <c r="HMK16" s="23"/>
      <c r="HML16" s="23"/>
      <c r="HMM16" s="23"/>
      <c r="HMN16" s="23"/>
      <c r="HMO16" s="23"/>
      <c r="HMP16" s="23"/>
      <c r="HMQ16" s="23"/>
      <c r="HMR16" s="23"/>
      <c r="HMS16" s="23"/>
      <c r="HMT16" s="23"/>
      <c r="HMU16" s="23"/>
      <c r="HMV16" s="23"/>
      <c r="HMW16" s="23"/>
      <c r="HMX16" s="23"/>
      <c r="HMY16" s="23"/>
      <c r="HMZ16" s="23"/>
      <c r="HNA16" s="23"/>
      <c r="HNB16" s="23"/>
      <c r="HNC16" s="23"/>
      <c r="HND16" s="23"/>
      <c r="HNE16" s="23"/>
      <c r="HNF16" s="23"/>
      <c r="HNG16" s="23"/>
      <c r="HNH16" s="23"/>
      <c r="HNI16" s="23"/>
      <c r="HNJ16" s="23"/>
      <c r="HNK16" s="23"/>
      <c r="HNL16" s="23"/>
      <c r="HNM16" s="23"/>
      <c r="HNN16" s="23"/>
      <c r="HNO16" s="23"/>
      <c r="HNP16" s="23"/>
      <c r="HNQ16" s="23"/>
      <c r="HNR16" s="23"/>
      <c r="HNS16" s="23"/>
      <c r="HNT16" s="23"/>
      <c r="HNU16" s="23"/>
      <c r="HNV16" s="23"/>
      <c r="HNW16" s="23"/>
      <c r="HNX16" s="23"/>
      <c r="HNY16" s="23"/>
      <c r="HNZ16" s="23"/>
      <c r="HOA16" s="23"/>
      <c r="HOB16" s="23"/>
      <c r="HOC16" s="23"/>
      <c r="HOD16" s="23"/>
      <c r="HOE16" s="23"/>
      <c r="HOF16" s="23"/>
      <c r="HOG16" s="23"/>
      <c r="HOH16" s="23"/>
      <c r="HOI16" s="23"/>
      <c r="HOJ16" s="23"/>
      <c r="HOK16" s="23"/>
      <c r="HOL16" s="23"/>
      <c r="HOM16" s="23"/>
      <c r="HON16" s="23"/>
      <c r="HOO16" s="23"/>
      <c r="HOP16" s="23"/>
      <c r="HOQ16" s="23"/>
      <c r="HOR16" s="23"/>
      <c r="HOS16" s="23"/>
      <c r="HOT16" s="23"/>
      <c r="HOU16" s="23"/>
      <c r="HOV16" s="23"/>
      <c r="HOW16" s="23"/>
      <c r="HOX16" s="23"/>
      <c r="HOY16" s="23"/>
      <c r="HOZ16" s="23"/>
      <c r="HPA16" s="23"/>
      <c r="HPB16" s="23"/>
      <c r="HPC16" s="23"/>
      <c r="HPD16" s="23"/>
      <c r="HPE16" s="23"/>
      <c r="HPF16" s="23"/>
      <c r="HPG16" s="23"/>
      <c r="HPH16" s="23"/>
      <c r="HPI16" s="23"/>
      <c r="HPJ16" s="23"/>
      <c r="HPK16" s="23"/>
      <c r="HPL16" s="23"/>
      <c r="HPM16" s="23"/>
      <c r="HPN16" s="23"/>
      <c r="HPO16" s="23"/>
      <c r="HPP16" s="23"/>
      <c r="HPQ16" s="23"/>
      <c r="HPR16" s="23"/>
      <c r="HPS16" s="23"/>
      <c r="HPT16" s="23"/>
      <c r="HPU16" s="23"/>
      <c r="HPV16" s="23"/>
      <c r="HPW16" s="23"/>
      <c r="HPX16" s="23"/>
      <c r="HPY16" s="23"/>
      <c r="HPZ16" s="23"/>
      <c r="HQA16" s="23"/>
      <c r="HQB16" s="23"/>
      <c r="HQC16" s="23"/>
      <c r="HQD16" s="23"/>
      <c r="HQE16" s="23"/>
      <c r="HQF16" s="23"/>
      <c r="HQG16" s="23"/>
      <c r="HQH16" s="23"/>
      <c r="HQI16" s="23"/>
      <c r="HQJ16" s="23"/>
      <c r="HQK16" s="23"/>
      <c r="HQL16" s="23"/>
      <c r="HQM16" s="23"/>
      <c r="HQN16" s="23"/>
      <c r="HQO16" s="23"/>
      <c r="HQP16" s="23"/>
      <c r="HQQ16" s="23"/>
      <c r="HQR16" s="23"/>
      <c r="HQS16" s="23"/>
      <c r="HQT16" s="23"/>
      <c r="HQU16" s="23"/>
      <c r="HQV16" s="23"/>
      <c r="HQW16" s="23"/>
      <c r="HQX16" s="23"/>
      <c r="HQY16" s="23"/>
      <c r="HQZ16" s="23"/>
      <c r="HRA16" s="23"/>
      <c r="HRB16" s="23"/>
      <c r="HRC16" s="23"/>
      <c r="HRD16" s="23"/>
      <c r="HRE16" s="23"/>
      <c r="HRF16" s="23"/>
      <c r="HRG16" s="23"/>
      <c r="HRH16" s="23"/>
      <c r="HRI16" s="23"/>
      <c r="HRJ16" s="23"/>
      <c r="HRK16" s="23"/>
      <c r="HRL16" s="23"/>
      <c r="HRM16" s="23"/>
      <c r="HRN16" s="23"/>
      <c r="HRO16" s="23"/>
      <c r="HRP16" s="23"/>
      <c r="HRQ16" s="23"/>
      <c r="HRR16" s="23"/>
      <c r="HRS16" s="23"/>
      <c r="HRT16" s="23"/>
      <c r="HRU16" s="23"/>
      <c r="HRV16" s="23"/>
      <c r="HRW16" s="23"/>
      <c r="HRX16" s="23"/>
      <c r="HRY16" s="23"/>
      <c r="HRZ16" s="23"/>
      <c r="HSA16" s="23"/>
      <c r="HSB16" s="23"/>
      <c r="HSC16" s="23"/>
      <c r="HSD16" s="23"/>
      <c r="HSE16" s="23"/>
      <c r="HSF16" s="23"/>
      <c r="HSG16" s="23"/>
      <c r="HSH16" s="23"/>
      <c r="HSI16" s="23"/>
      <c r="HSJ16" s="23"/>
      <c r="HSK16" s="23"/>
      <c r="HSL16" s="23"/>
      <c r="HSM16" s="23"/>
      <c r="HSN16" s="23"/>
      <c r="HSO16" s="23"/>
      <c r="HSP16" s="23"/>
      <c r="HSQ16" s="23"/>
      <c r="HSR16" s="23"/>
      <c r="HSS16" s="23"/>
      <c r="HST16" s="23"/>
      <c r="HSU16" s="23"/>
      <c r="HSV16" s="23"/>
      <c r="HSW16" s="23"/>
      <c r="HSX16" s="23"/>
      <c r="HSY16" s="23"/>
      <c r="HSZ16" s="23"/>
      <c r="HTA16" s="23"/>
      <c r="HTB16" s="23"/>
      <c r="HTC16" s="23"/>
      <c r="HTD16" s="23"/>
      <c r="HTE16" s="23"/>
      <c r="HTF16" s="23"/>
      <c r="HTG16" s="23"/>
      <c r="HTH16" s="23"/>
      <c r="HTI16" s="23"/>
      <c r="HTJ16" s="23"/>
      <c r="HTK16" s="23"/>
      <c r="HTL16" s="23"/>
      <c r="HTM16" s="23"/>
      <c r="HTN16" s="23"/>
      <c r="HTO16" s="23"/>
      <c r="HTP16" s="23"/>
      <c r="HTQ16" s="23"/>
      <c r="HTR16" s="23"/>
      <c r="HTS16" s="23"/>
      <c r="HTT16" s="23"/>
      <c r="HTU16" s="23"/>
      <c r="HTV16" s="23"/>
      <c r="HTW16" s="23"/>
      <c r="HTX16" s="23"/>
      <c r="HTY16" s="23"/>
      <c r="HTZ16" s="23"/>
      <c r="HUA16" s="23"/>
      <c r="HUB16" s="23"/>
      <c r="HUC16" s="23"/>
      <c r="HUD16" s="23"/>
      <c r="HUE16" s="23"/>
      <c r="HUF16" s="23"/>
      <c r="HUG16" s="23"/>
      <c r="HUH16" s="23"/>
      <c r="HUI16" s="23"/>
      <c r="HUJ16" s="23"/>
      <c r="HUK16" s="23"/>
      <c r="HUL16" s="23"/>
      <c r="HUM16" s="23"/>
      <c r="HUN16" s="23"/>
      <c r="HUO16" s="23"/>
      <c r="HUP16" s="23"/>
      <c r="HUQ16" s="23"/>
      <c r="HUR16" s="23"/>
      <c r="HUS16" s="23"/>
      <c r="HUT16" s="23"/>
      <c r="HUU16" s="23"/>
      <c r="HUV16" s="23"/>
      <c r="HUW16" s="23"/>
      <c r="HUX16" s="23"/>
      <c r="HUY16" s="23"/>
      <c r="HUZ16" s="23"/>
      <c r="HVA16" s="23"/>
      <c r="HVB16" s="23"/>
      <c r="HVC16" s="23"/>
      <c r="HVD16" s="23"/>
      <c r="HVE16" s="23"/>
      <c r="HVF16" s="23"/>
      <c r="HVG16" s="23"/>
      <c r="HVH16" s="23"/>
      <c r="HVI16" s="23"/>
      <c r="HVJ16" s="23"/>
      <c r="HVK16" s="23"/>
      <c r="HVL16" s="23"/>
      <c r="HVM16" s="23"/>
      <c r="HVN16" s="23"/>
      <c r="HVO16" s="23"/>
      <c r="HVP16" s="23"/>
      <c r="HVQ16" s="23"/>
      <c r="HVR16" s="23"/>
      <c r="HVS16" s="23"/>
      <c r="HVT16" s="23"/>
      <c r="HVU16" s="23"/>
      <c r="HVV16" s="23"/>
      <c r="HVW16" s="23"/>
      <c r="HVX16" s="23"/>
      <c r="HVY16" s="23"/>
      <c r="HVZ16" s="23"/>
      <c r="HWA16" s="23"/>
      <c r="HWB16" s="23"/>
      <c r="HWC16" s="23"/>
      <c r="HWD16" s="23"/>
      <c r="HWE16" s="23"/>
      <c r="HWF16" s="23"/>
      <c r="HWG16" s="23"/>
      <c r="HWH16" s="23"/>
      <c r="HWI16" s="23"/>
      <c r="HWJ16" s="23"/>
      <c r="HWK16" s="23"/>
      <c r="HWL16" s="23"/>
      <c r="HWM16" s="23"/>
      <c r="HWN16" s="23"/>
      <c r="HWO16" s="23"/>
      <c r="HWP16" s="23"/>
      <c r="HWQ16" s="23"/>
      <c r="HWR16" s="23"/>
      <c r="HWS16" s="23"/>
      <c r="HWT16" s="23"/>
      <c r="HWU16" s="23"/>
      <c r="HWV16" s="23"/>
      <c r="HWW16" s="23"/>
      <c r="HWX16" s="23"/>
      <c r="HWY16" s="23"/>
      <c r="HWZ16" s="23"/>
      <c r="HXA16" s="23"/>
      <c r="HXB16" s="23"/>
      <c r="HXC16" s="23"/>
      <c r="HXD16" s="23"/>
      <c r="HXE16" s="23"/>
      <c r="HXF16" s="23"/>
      <c r="HXG16" s="23"/>
      <c r="HXH16" s="23"/>
      <c r="HXI16" s="23"/>
      <c r="HXJ16" s="23"/>
      <c r="HXK16" s="23"/>
      <c r="HXL16" s="23"/>
      <c r="HXM16" s="23"/>
      <c r="HXN16" s="23"/>
      <c r="HXO16" s="23"/>
      <c r="HXP16" s="23"/>
      <c r="HXQ16" s="23"/>
      <c r="HXR16" s="23"/>
      <c r="HXS16" s="23"/>
      <c r="HXT16" s="23"/>
      <c r="HXU16" s="23"/>
      <c r="HXV16" s="23"/>
      <c r="HXW16" s="23"/>
      <c r="HXX16" s="23"/>
      <c r="HXY16" s="23"/>
      <c r="HXZ16" s="23"/>
      <c r="HYA16" s="23"/>
      <c r="HYB16" s="23"/>
      <c r="HYC16" s="23"/>
      <c r="HYD16" s="23"/>
      <c r="HYE16" s="23"/>
      <c r="HYF16" s="23"/>
      <c r="HYG16" s="23"/>
      <c r="HYH16" s="23"/>
      <c r="HYI16" s="23"/>
      <c r="HYJ16" s="23"/>
      <c r="HYK16" s="23"/>
      <c r="HYL16" s="23"/>
      <c r="HYM16" s="23"/>
      <c r="HYN16" s="23"/>
      <c r="HYO16" s="23"/>
      <c r="HYP16" s="23"/>
      <c r="HYQ16" s="23"/>
      <c r="HYR16" s="23"/>
      <c r="HYS16" s="23"/>
      <c r="HYT16" s="23"/>
      <c r="HYU16" s="23"/>
      <c r="HYV16" s="23"/>
      <c r="HYW16" s="23"/>
      <c r="HYX16" s="23"/>
      <c r="HYY16" s="23"/>
      <c r="HYZ16" s="23"/>
      <c r="HZA16" s="23"/>
      <c r="HZB16" s="23"/>
      <c r="HZC16" s="23"/>
      <c r="HZD16" s="23"/>
      <c r="HZE16" s="23"/>
      <c r="HZF16" s="23"/>
      <c r="HZG16" s="23"/>
      <c r="HZH16" s="23"/>
      <c r="HZI16" s="23"/>
      <c r="HZJ16" s="23"/>
      <c r="HZK16" s="23"/>
      <c r="HZL16" s="23"/>
      <c r="HZM16" s="23"/>
      <c r="HZN16" s="23"/>
      <c r="HZO16" s="23"/>
      <c r="HZP16" s="23"/>
      <c r="HZQ16" s="23"/>
      <c r="HZR16" s="23"/>
      <c r="HZS16" s="23"/>
      <c r="HZT16" s="23"/>
      <c r="HZU16" s="23"/>
      <c r="HZV16" s="23"/>
      <c r="HZW16" s="23"/>
      <c r="HZX16" s="23"/>
      <c r="HZY16" s="23"/>
      <c r="HZZ16" s="23"/>
      <c r="IAA16" s="23"/>
      <c r="IAB16" s="23"/>
      <c r="IAC16" s="23"/>
      <c r="IAD16" s="23"/>
      <c r="IAE16" s="23"/>
      <c r="IAF16" s="23"/>
      <c r="IAG16" s="23"/>
      <c r="IAH16" s="23"/>
      <c r="IAI16" s="23"/>
      <c r="IAJ16" s="23"/>
      <c r="IAK16" s="23"/>
      <c r="IAL16" s="23"/>
      <c r="IAM16" s="23"/>
      <c r="IAN16" s="23"/>
      <c r="IAO16" s="23"/>
      <c r="IAP16" s="23"/>
      <c r="IAQ16" s="23"/>
      <c r="IAR16" s="23"/>
      <c r="IAS16" s="23"/>
      <c r="IAT16" s="23"/>
      <c r="IAU16" s="23"/>
      <c r="IAV16" s="23"/>
      <c r="IAW16" s="23"/>
      <c r="IAX16" s="23"/>
      <c r="IAY16" s="23"/>
      <c r="IAZ16" s="23"/>
      <c r="IBA16" s="23"/>
      <c r="IBB16" s="23"/>
      <c r="IBC16" s="23"/>
      <c r="IBD16" s="23"/>
      <c r="IBE16" s="23"/>
      <c r="IBF16" s="23"/>
      <c r="IBG16" s="23"/>
      <c r="IBH16" s="23"/>
      <c r="IBI16" s="23"/>
      <c r="IBJ16" s="23"/>
      <c r="IBK16" s="23"/>
      <c r="IBL16" s="23"/>
      <c r="IBM16" s="23"/>
      <c r="IBN16" s="23"/>
      <c r="IBO16" s="23"/>
      <c r="IBP16" s="23"/>
      <c r="IBQ16" s="23"/>
      <c r="IBR16" s="23"/>
      <c r="IBS16" s="23"/>
      <c r="IBT16" s="23"/>
      <c r="IBU16" s="23"/>
      <c r="IBV16" s="23"/>
      <c r="IBW16" s="23"/>
      <c r="IBX16" s="23"/>
      <c r="IBY16" s="23"/>
      <c r="IBZ16" s="23"/>
      <c r="ICA16" s="23"/>
      <c r="ICB16" s="23"/>
      <c r="ICC16" s="23"/>
      <c r="ICD16" s="23"/>
      <c r="ICE16" s="23"/>
      <c r="ICF16" s="23"/>
      <c r="ICG16" s="23"/>
      <c r="ICH16" s="23"/>
      <c r="ICI16" s="23"/>
      <c r="ICJ16" s="23"/>
      <c r="ICK16" s="23"/>
      <c r="ICL16" s="23"/>
      <c r="ICM16" s="23"/>
      <c r="ICN16" s="23"/>
      <c r="ICO16" s="23"/>
      <c r="ICP16" s="23"/>
      <c r="ICQ16" s="23"/>
      <c r="ICR16" s="23"/>
      <c r="ICS16" s="23"/>
      <c r="ICT16" s="23"/>
      <c r="ICU16" s="23"/>
      <c r="ICV16" s="23"/>
      <c r="ICW16" s="23"/>
      <c r="ICX16" s="23"/>
      <c r="ICY16" s="23"/>
      <c r="ICZ16" s="23"/>
      <c r="IDA16" s="23"/>
      <c r="IDB16" s="23"/>
      <c r="IDC16" s="23"/>
      <c r="IDD16" s="23"/>
      <c r="IDE16" s="23"/>
      <c r="IDF16" s="23"/>
      <c r="IDG16" s="23"/>
      <c r="IDH16" s="23"/>
      <c r="IDI16" s="23"/>
      <c r="IDJ16" s="23"/>
      <c r="IDK16" s="23"/>
      <c r="IDL16" s="23"/>
      <c r="IDM16" s="23"/>
      <c r="IDN16" s="23"/>
      <c r="IDO16" s="23"/>
      <c r="IDP16" s="23"/>
      <c r="IDQ16" s="23"/>
      <c r="IDR16" s="23"/>
      <c r="IDS16" s="23"/>
      <c r="IDT16" s="23"/>
      <c r="IDU16" s="23"/>
      <c r="IDV16" s="23"/>
      <c r="IDW16" s="23"/>
      <c r="IDX16" s="23"/>
      <c r="IDY16" s="23"/>
      <c r="IDZ16" s="23"/>
      <c r="IEA16" s="23"/>
      <c r="IEB16" s="23"/>
      <c r="IEC16" s="23"/>
      <c r="IED16" s="23"/>
      <c r="IEE16" s="23"/>
      <c r="IEF16" s="23"/>
      <c r="IEG16" s="23"/>
      <c r="IEH16" s="23"/>
      <c r="IEI16" s="23"/>
      <c r="IEJ16" s="23"/>
      <c r="IEK16" s="23"/>
      <c r="IEL16" s="23"/>
      <c r="IEM16" s="23"/>
      <c r="IEN16" s="23"/>
      <c r="IEO16" s="23"/>
      <c r="IEP16" s="23"/>
      <c r="IEQ16" s="23"/>
      <c r="IER16" s="23"/>
      <c r="IES16" s="23"/>
      <c r="IET16" s="23"/>
      <c r="IEU16" s="23"/>
      <c r="IEV16" s="23"/>
      <c r="IEW16" s="23"/>
      <c r="IEX16" s="23"/>
      <c r="IEY16" s="23"/>
      <c r="IEZ16" s="23"/>
      <c r="IFA16" s="23"/>
      <c r="IFB16" s="23"/>
      <c r="IFC16" s="23"/>
      <c r="IFD16" s="23"/>
      <c r="IFE16" s="23"/>
      <c r="IFF16" s="23"/>
      <c r="IFG16" s="23"/>
      <c r="IFH16" s="23"/>
      <c r="IFI16" s="23"/>
      <c r="IFJ16" s="23"/>
      <c r="IFK16" s="23"/>
      <c r="IFL16" s="23"/>
      <c r="IFM16" s="23"/>
      <c r="IFN16" s="23"/>
      <c r="IFO16" s="23"/>
      <c r="IFP16" s="23"/>
      <c r="IFQ16" s="23"/>
      <c r="IFR16" s="23"/>
      <c r="IFS16" s="23"/>
      <c r="IFT16" s="23"/>
      <c r="IFU16" s="23"/>
      <c r="IFV16" s="23"/>
      <c r="IFW16" s="23"/>
      <c r="IFX16" s="23"/>
      <c r="IFY16" s="23"/>
      <c r="IFZ16" s="23"/>
      <c r="IGA16" s="23"/>
      <c r="IGB16" s="23"/>
      <c r="IGC16" s="23"/>
      <c r="IGD16" s="23"/>
      <c r="IGE16" s="23"/>
      <c r="IGF16" s="23"/>
      <c r="IGG16" s="23"/>
      <c r="IGH16" s="23"/>
      <c r="IGI16" s="23"/>
      <c r="IGJ16" s="23"/>
      <c r="IGK16" s="23"/>
      <c r="IGL16" s="23"/>
      <c r="IGM16" s="23"/>
      <c r="IGN16" s="23"/>
      <c r="IGO16" s="23"/>
      <c r="IGP16" s="23"/>
      <c r="IGQ16" s="23"/>
      <c r="IGR16" s="23"/>
      <c r="IGS16" s="23"/>
      <c r="IGT16" s="23"/>
      <c r="IGU16" s="23"/>
      <c r="IGV16" s="23"/>
      <c r="IGW16" s="23"/>
      <c r="IGX16" s="23"/>
      <c r="IGY16" s="23"/>
      <c r="IGZ16" s="23"/>
      <c r="IHA16" s="23"/>
      <c r="IHB16" s="23"/>
      <c r="IHC16" s="23"/>
      <c r="IHD16" s="23"/>
      <c r="IHE16" s="23"/>
      <c r="IHF16" s="23"/>
      <c r="IHG16" s="23"/>
      <c r="IHH16" s="23"/>
      <c r="IHI16" s="23"/>
      <c r="IHJ16" s="23"/>
      <c r="IHK16" s="23"/>
      <c r="IHL16" s="23"/>
      <c r="IHM16" s="23"/>
      <c r="IHN16" s="23"/>
      <c r="IHO16" s="23"/>
      <c r="IHP16" s="23"/>
      <c r="IHQ16" s="23"/>
      <c r="IHR16" s="23"/>
      <c r="IHS16" s="23"/>
      <c r="IHT16" s="23"/>
      <c r="IHU16" s="23"/>
      <c r="IHV16" s="23"/>
      <c r="IHW16" s="23"/>
      <c r="IHX16" s="23"/>
      <c r="IHY16" s="23"/>
      <c r="IHZ16" s="23"/>
      <c r="IIA16" s="23"/>
      <c r="IIB16" s="23"/>
      <c r="IIC16" s="23"/>
      <c r="IID16" s="23"/>
      <c r="IIE16" s="23"/>
      <c r="IIF16" s="23"/>
      <c r="IIG16" s="23"/>
      <c r="IIH16" s="23"/>
      <c r="III16" s="23"/>
      <c r="IIJ16" s="23"/>
      <c r="IIK16" s="23"/>
      <c r="IIL16" s="23"/>
      <c r="IIM16" s="23"/>
      <c r="IIN16" s="23"/>
      <c r="IIO16" s="23"/>
      <c r="IIP16" s="23"/>
      <c r="IIQ16" s="23"/>
      <c r="IIR16" s="23"/>
      <c r="IIS16" s="23"/>
      <c r="IIT16" s="23"/>
      <c r="IIU16" s="23"/>
      <c r="IIV16" s="23"/>
      <c r="IIW16" s="23"/>
      <c r="IIX16" s="23"/>
      <c r="IIY16" s="23"/>
      <c r="IIZ16" s="23"/>
      <c r="IJA16" s="23"/>
      <c r="IJB16" s="23"/>
      <c r="IJC16" s="23"/>
      <c r="IJD16" s="23"/>
      <c r="IJE16" s="23"/>
      <c r="IJF16" s="23"/>
      <c r="IJG16" s="23"/>
      <c r="IJH16" s="23"/>
      <c r="IJI16" s="23"/>
      <c r="IJJ16" s="23"/>
      <c r="IJK16" s="23"/>
      <c r="IJL16" s="23"/>
      <c r="IJM16" s="23"/>
      <c r="IJN16" s="23"/>
      <c r="IJO16" s="23"/>
      <c r="IJP16" s="23"/>
      <c r="IJQ16" s="23"/>
      <c r="IJR16" s="23"/>
      <c r="IJS16" s="23"/>
      <c r="IJT16" s="23"/>
      <c r="IJU16" s="23"/>
      <c r="IJV16" s="23"/>
      <c r="IJW16" s="23"/>
      <c r="IJX16" s="23"/>
      <c r="IJY16" s="23"/>
      <c r="IJZ16" s="23"/>
      <c r="IKA16" s="23"/>
      <c r="IKB16" s="23"/>
      <c r="IKC16" s="23"/>
      <c r="IKD16" s="23"/>
      <c r="IKE16" s="23"/>
      <c r="IKF16" s="23"/>
      <c r="IKG16" s="23"/>
      <c r="IKH16" s="23"/>
      <c r="IKI16" s="23"/>
      <c r="IKJ16" s="23"/>
      <c r="IKK16" s="23"/>
      <c r="IKL16" s="23"/>
      <c r="IKM16" s="23"/>
      <c r="IKN16" s="23"/>
      <c r="IKO16" s="23"/>
      <c r="IKP16" s="23"/>
      <c r="IKQ16" s="23"/>
      <c r="IKR16" s="23"/>
      <c r="IKS16" s="23"/>
      <c r="IKT16" s="23"/>
      <c r="IKU16" s="23"/>
      <c r="IKV16" s="23"/>
      <c r="IKW16" s="23"/>
      <c r="IKX16" s="23"/>
      <c r="IKY16" s="23"/>
      <c r="IKZ16" s="23"/>
      <c r="ILA16" s="23"/>
      <c r="ILB16" s="23"/>
      <c r="ILC16" s="23"/>
      <c r="ILD16" s="23"/>
      <c r="ILE16" s="23"/>
      <c r="ILF16" s="23"/>
      <c r="ILG16" s="23"/>
      <c r="ILH16" s="23"/>
      <c r="ILI16" s="23"/>
      <c r="ILJ16" s="23"/>
      <c r="ILK16" s="23"/>
      <c r="ILL16" s="23"/>
      <c r="ILM16" s="23"/>
      <c r="ILN16" s="23"/>
      <c r="ILO16" s="23"/>
      <c r="ILP16" s="23"/>
      <c r="ILQ16" s="23"/>
      <c r="ILR16" s="23"/>
      <c r="ILS16" s="23"/>
      <c r="ILT16" s="23"/>
      <c r="ILU16" s="23"/>
      <c r="ILV16" s="23"/>
      <c r="ILW16" s="23"/>
      <c r="ILX16" s="23"/>
      <c r="ILY16" s="23"/>
      <c r="ILZ16" s="23"/>
      <c r="IMA16" s="23"/>
      <c r="IMB16" s="23"/>
      <c r="IMC16" s="23"/>
      <c r="IMD16" s="23"/>
      <c r="IME16" s="23"/>
      <c r="IMF16" s="23"/>
      <c r="IMG16" s="23"/>
      <c r="IMH16" s="23"/>
      <c r="IMI16" s="23"/>
      <c r="IMJ16" s="23"/>
      <c r="IMK16" s="23"/>
      <c r="IML16" s="23"/>
      <c r="IMM16" s="23"/>
      <c r="IMN16" s="23"/>
      <c r="IMO16" s="23"/>
      <c r="IMP16" s="23"/>
      <c r="IMQ16" s="23"/>
      <c r="IMR16" s="23"/>
      <c r="IMS16" s="23"/>
      <c r="IMT16" s="23"/>
      <c r="IMU16" s="23"/>
      <c r="IMV16" s="23"/>
      <c r="IMW16" s="23"/>
      <c r="IMX16" s="23"/>
      <c r="IMY16" s="23"/>
      <c r="IMZ16" s="23"/>
      <c r="INA16" s="23"/>
      <c r="INB16" s="23"/>
      <c r="INC16" s="23"/>
      <c r="IND16" s="23"/>
      <c r="INE16" s="23"/>
      <c r="INF16" s="23"/>
      <c r="ING16" s="23"/>
      <c r="INH16" s="23"/>
      <c r="INI16" s="23"/>
      <c r="INJ16" s="23"/>
      <c r="INK16" s="23"/>
      <c r="INL16" s="23"/>
      <c r="INM16" s="23"/>
      <c r="INN16" s="23"/>
      <c r="INO16" s="23"/>
      <c r="INP16" s="23"/>
      <c r="INQ16" s="23"/>
      <c r="INR16" s="23"/>
      <c r="INS16" s="23"/>
      <c r="INT16" s="23"/>
      <c r="INU16" s="23"/>
      <c r="INV16" s="23"/>
      <c r="INW16" s="23"/>
      <c r="INX16" s="23"/>
      <c r="INY16" s="23"/>
      <c r="INZ16" s="23"/>
      <c r="IOA16" s="23"/>
      <c r="IOB16" s="23"/>
      <c r="IOC16" s="23"/>
      <c r="IOD16" s="23"/>
      <c r="IOE16" s="23"/>
      <c r="IOF16" s="23"/>
      <c r="IOG16" s="23"/>
      <c r="IOH16" s="23"/>
      <c r="IOI16" s="23"/>
      <c r="IOJ16" s="23"/>
      <c r="IOK16" s="23"/>
      <c r="IOL16" s="23"/>
      <c r="IOM16" s="23"/>
      <c r="ION16" s="23"/>
      <c r="IOO16" s="23"/>
      <c r="IOP16" s="23"/>
      <c r="IOQ16" s="23"/>
      <c r="IOR16" s="23"/>
      <c r="IOS16" s="23"/>
      <c r="IOT16" s="23"/>
      <c r="IOU16" s="23"/>
      <c r="IOV16" s="23"/>
      <c r="IOW16" s="23"/>
      <c r="IOX16" s="23"/>
      <c r="IOY16" s="23"/>
      <c r="IOZ16" s="23"/>
      <c r="IPA16" s="23"/>
      <c r="IPB16" s="23"/>
      <c r="IPC16" s="23"/>
      <c r="IPD16" s="23"/>
      <c r="IPE16" s="23"/>
      <c r="IPF16" s="23"/>
      <c r="IPG16" s="23"/>
      <c r="IPH16" s="23"/>
      <c r="IPI16" s="23"/>
      <c r="IPJ16" s="23"/>
      <c r="IPK16" s="23"/>
      <c r="IPL16" s="23"/>
      <c r="IPM16" s="23"/>
      <c r="IPN16" s="23"/>
      <c r="IPO16" s="23"/>
      <c r="IPP16" s="23"/>
      <c r="IPQ16" s="23"/>
      <c r="IPR16" s="23"/>
      <c r="IPS16" s="23"/>
      <c r="IPT16" s="23"/>
      <c r="IPU16" s="23"/>
      <c r="IPV16" s="23"/>
      <c r="IPW16" s="23"/>
      <c r="IPX16" s="23"/>
      <c r="IPY16" s="23"/>
      <c r="IPZ16" s="23"/>
      <c r="IQA16" s="23"/>
      <c r="IQB16" s="23"/>
      <c r="IQC16" s="23"/>
      <c r="IQD16" s="23"/>
      <c r="IQE16" s="23"/>
      <c r="IQF16" s="23"/>
      <c r="IQG16" s="23"/>
      <c r="IQH16" s="23"/>
      <c r="IQI16" s="23"/>
      <c r="IQJ16" s="23"/>
      <c r="IQK16" s="23"/>
      <c r="IQL16" s="23"/>
      <c r="IQM16" s="23"/>
      <c r="IQN16" s="23"/>
      <c r="IQO16" s="23"/>
      <c r="IQP16" s="23"/>
      <c r="IQQ16" s="23"/>
      <c r="IQR16" s="23"/>
      <c r="IQS16" s="23"/>
      <c r="IQT16" s="23"/>
      <c r="IQU16" s="23"/>
      <c r="IQV16" s="23"/>
      <c r="IQW16" s="23"/>
      <c r="IQX16" s="23"/>
      <c r="IQY16" s="23"/>
      <c r="IQZ16" s="23"/>
      <c r="IRA16" s="23"/>
      <c r="IRB16" s="23"/>
      <c r="IRC16" s="23"/>
      <c r="IRD16" s="23"/>
      <c r="IRE16" s="23"/>
      <c r="IRF16" s="23"/>
      <c r="IRG16" s="23"/>
      <c r="IRH16" s="23"/>
      <c r="IRI16" s="23"/>
      <c r="IRJ16" s="23"/>
      <c r="IRK16" s="23"/>
      <c r="IRL16" s="23"/>
      <c r="IRM16" s="23"/>
      <c r="IRN16" s="23"/>
      <c r="IRO16" s="23"/>
      <c r="IRP16" s="23"/>
      <c r="IRQ16" s="23"/>
      <c r="IRR16" s="23"/>
      <c r="IRS16" s="23"/>
      <c r="IRT16" s="23"/>
      <c r="IRU16" s="23"/>
      <c r="IRV16" s="23"/>
      <c r="IRW16" s="23"/>
      <c r="IRX16" s="23"/>
      <c r="IRY16" s="23"/>
      <c r="IRZ16" s="23"/>
      <c r="ISA16" s="23"/>
      <c r="ISB16" s="23"/>
      <c r="ISC16" s="23"/>
      <c r="ISD16" s="23"/>
      <c r="ISE16" s="23"/>
      <c r="ISF16" s="23"/>
      <c r="ISG16" s="23"/>
      <c r="ISH16" s="23"/>
      <c r="ISI16" s="23"/>
      <c r="ISJ16" s="23"/>
      <c r="ISK16" s="23"/>
      <c r="ISL16" s="23"/>
      <c r="ISM16" s="23"/>
      <c r="ISN16" s="23"/>
      <c r="ISO16" s="23"/>
      <c r="ISP16" s="23"/>
      <c r="ISQ16" s="23"/>
      <c r="ISR16" s="23"/>
      <c r="ISS16" s="23"/>
      <c r="IST16" s="23"/>
      <c r="ISU16" s="23"/>
      <c r="ISV16" s="23"/>
      <c r="ISW16" s="23"/>
      <c r="ISX16" s="23"/>
      <c r="ISY16" s="23"/>
      <c r="ISZ16" s="23"/>
      <c r="ITA16" s="23"/>
      <c r="ITB16" s="23"/>
      <c r="ITC16" s="23"/>
      <c r="ITD16" s="23"/>
      <c r="ITE16" s="23"/>
      <c r="ITF16" s="23"/>
      <c r="ITG16" s="23"/>
      <c r="ITH16" s="23"/>
      <c r="ITI16" s="23"/>
      <c r="ITJ16" s="23"/>
      <c r="ITK16" s="23"/>
      <c r="ITL16" s="23"/>
      <c r="ITM16" s="23"/>
      <c r="ITN16" s="23"/>
      <c r="ITO16" s="23"/>
      <c r="ITP16" s="23"/>
      <c r="ITQ16" s="23"/>
      <c r="ITR16" s="23"/>
      <c r="ITS16" s="23"/>
      <c r="ITT16" s="23"/>
      <c r="ITU16" s="23"/>
      <c r="ITV16" s="23"/>
      <c r="ITW16" s="23"/>
      <c r="ITX16" s="23"/>
      <c r="ITY16" s="23"/>
      <c r="ITZ16" s="23"/>
      <c r="IUA16" s="23"/>
      <c r="IUB16" s="23"/>
      <c r="IUC16" s="23"/>
      <c r="IUD16" s="23"/>
      <c r="IUE16" s="23"/>
      <c r="IUF16" s="23"/>
      <c r="IUG16" s="23"/>
      <c r="IUH16" s="23"/>
      <c r="IUI16" s="23"/>
      <c r="IUJ16" s="23"/>
      <c r="IUK16" s="23"/>
      <c r="IUL16" s="23"/>
      <c r="IUM16" s="23"/>
      <c r="IUN16" s="23"/>
      <c r="IUO16" s="23"/>
      <c r="IUP16" s="23"/>
      <c r="IUQ16" s="23"/>
      <c r="IUR16" s="23"/>
      <c r="IUS16" s="23"/>
      <c r="IUT16" s="23"/>
      <c r="IUU16" s="23"/>
      <c r="IUV16" s="23"/>
      <c r="IUW16" s="23"/>
      <c r="IUX16" s="23"/>
      <c r="IUY16" s="23"/>
      <c r="IUZ16" s="23"/>
      <c r="IVA16" s="23"/>
      <c r="IVB16" s="23"/>
      <c r="IVC16" s="23"/>
      <c r="IVD16" s="23"/>
      <c r="IVE16" s="23"/>
      <c r="IVF16" s="23"/>
      <c r="IVG16" s="23"/>
      <c r="IVH16" s="23"/>
      <c r="IVI16" s="23"/>
      <c r="IVJ16" s="23"/>
      <c r="IVK16" s="23"/>
      <c r="IVL16" s="23"/>
      <c r="IVM16" s="23"/>
      <c r="IVN16" s="23"/>
      <c r="IVO16" s="23"/>
      <c r="IVP16" s="23"/>
      <c r="IVQ16" s="23"/>
      <c r="IVR16" s="23"/>
      <c r="IVS16" s="23"/>
      <c r="IVT16" s="23"/>
      <c r="IVU16" s="23"/>
      <c r="IVV16" s="23"/>
      <c r="IVW16" s="23"/>
      <c r="IVX16" s="23"/>
      <c r="IVY16" s="23"/>
      <c r="IVZ16" s="23"/>
      <c r="IWA16" s="23"/>
      <c r="IWB16" s="23"/>
      <c r="IWC16" s="23"/>
      <c r="IWD16" s="23"/>
      <c r="IWE16" s="23"/>
      <c r="IWF16" s="23"/>
      <c r="IWG16" s="23"/>
      <c r="IWH16" s="23"/>
      <c r="IWI16" s="23"/>
      <c r="IWJ16" s="23"/>
      <c r="IWK16" s="23"/>
      <c r="IWL16" s="23"/>
      <c r="IWM16" s="23"/>
      <c r="IWN16" s="23"/>
      <c r="IWO16" s="23"/>
      <c r="IWP16" s="23"/>
      <c r="IWQ16" s="23"/>
      <c r="IWR16" s="23"/>
      <c r="IWS16" s="23"/>
      <c r="IWT16" s="23"/>
      <c r="IWU16" s="23"/>
      <c r="IWV16" s="23"/>
      <c r="IWW16" s="23"/>
      <c r="IWX16" s="23"/>
      <c r="IWY16" s="23"/>
      <c r="IWZ16" s="23"/>
      <c r="IXA16" s="23"/>
      <c r="IXB16" s="23"/>
      <c r="IXC16" s="23"/>
      <c r="IXD16" s="23"/>
      <c r="IXE16" s="23"/>
      <c r="IXF16" s="23"/>
      <c r="IXG16" s="23"/>
      <c r="IXH16" s="23"/>
      <c r="IXI16" s="23"/>
      <c r="IXJ16" s="23"/>
      <c r="IXK16" s="23"/>
      <c r="IXL16" s="23"/>
      <c r="IXM16" s="23"/>
      <c r="IXN16" s="23"/>
      <c r="IXO16" s="23"/>
      <c r="IXP16" s="23"/>
      <c r="IXQ16" s="23"/>
      <c r="IXR16" s="23"/>
      <c r="IXS16" s="23"/>
      <c r="IXT16" s="23"/>
      <c r="IXU16" s="23"/>
      <c r="IXV16" s="23"/>
      <c r="IXW16" s="23"/>
      <c r="IXX16" s="23"/>
      <c r="IXY16" s="23"/>
      <c r="IXZ16" s="23"/>
      <c r="IYA16" s="23"/>
      <c r="IYB16" s="23"/>
      <c r="IYC16" s="23"/>
      <c r="IYD16" s="23"/>
      <c r="IYE16" s="23"/>
      <c r="IYF16" s="23"/>
      <c r="IYG16" s="23"/>
      <c r="IYH16" s="23"/>
      <c r="IYI16" s="23"/>
      <c r="IYJ16" s="23"/>
      <c r="IYK16" s="23"/>
      <c r="IYL16" s="23"/>
      <c r="IYM16" s="23"/>
      <c r="IYN16" s="23"/>
      <c r="IYO16" s="23"/>
      <c r="IYP16" s="23"/>
      <c r="IYQ16" s="23"/>
      <c r="IYR16" s="23"/>
      <c r="IYS16" s="23"/>
      <c r="IYT16" s="23"/>
      <c r="IYU16" s="23"/>
      <c r="IYV16" s="23"/>
      <c r="IYW16" s="23"/>
      <c r="IYX16" s="23"/>
      <c r="IYY16" s="23"/>
      <c r="IYZ16" s="23"/>
      <c r="IZA16" s="23"/>
      <c r="IZB16" s="23"/>
      <c r="IZC16" s="23"/>
      <c r="IZD16" s="23"/>
      <c r="IZE16" s="23"/>
      <c r="IZF16" s="23"/>
      <c r="IZG16" s="23"/>
      <c r="IZH16" s="23"/>
      <c r="IZI16" s="23"/>
      <c r="IZJ16" s="23"/>
      <c r="IZK16" s="23"/>
      <c r="IZL16" s="23"/>
      <c r="IZM16" s="23"/>
      <c r="IZN16" s="23"/>
      <c r="IZO16" s="23"/>
      <c r="IZP16" s="23"/>
      <c r="IZQ16" s="23"/>
      <c r="IZR16" s="23"/>
      <c r="IZS16" s="23"/>
      <c r="IZT16" s="23"/>
      <c r="IZU16" s="23"/>
      <c r="IZV16" s="23"/>
      <c r="IZW16" s="23"/>
      <c r="IZX16" s="23"/>
      <c r="IZY16" s="23"/>
      <c r="IZZ16" s="23"/>
      <c r="JAA16" s="23"/>
      <c r="JAB16" s="23"/>
      <c r="JAC16" s="23"/>
      <c r="JAD16" s="23"/>
      <c r="JAE16" s="23"/>
      <c r="JAF16" s="23"/>
      <c r="JAG16" s="23"/>
      <c r="JAH16" s="23"/>
      <c r="JAI16" s="23"/>
      <c r="JAJ16" s="23"/>
      <c r="JAK16" s="23"/>
      <c r="JAL16" s="23"/>
      <c r="JAM16" s="23"/>
      <c r="JAN16" s="23"/>
      <c r="JAO16" s="23"/>
      <c r="JAP16" s="23"/>
      <c r="JAQ16" s="23"/>
      <c r="JAR16" s="23"/>
      <c r="JAS16" s="23"/>
      <c r="JAT16" s="23"/>
      <c r="JAU16" s="23"/>
      <c r="JAV16" s="23"/>
      <c r="JAW16" s="23"/>
      <c r="JAX16" s="23"/>
      <c r="JAY16" s="23"/>
      <c r="JAZ16" s="23"/>
      <c r="JBA16" s="23"/>
      <c r="JBB16" s="23"/>
      <c r="JBC16" s="23"/>
      <c r="JBD16" s="23"/>
      <c r="JBE16" s="23"/>
      <c r="JBF16" s="23"/>
      <c r="JBG16" s="23"/>
      <c r="JBH16" s="23"/>
      <c r="JBI16" s="23"/>
      <c r="JBJ16" s="23"/>
      <c r="JBK16" s="23"/>
      <c r="JBL16" s="23"/>
      <c r="JBM16" s="23"/>
      <c r="JBN16" s="23"/>
      <c r="JBO16" s="23"/>
      <c r="JBP16" s="23"/>
      <c r="JBQ16" s="23"/>
      <c r="JBR16" s="23"/>
      <c r="JBS16" s="23"/>
      <c r="JBT16" s="23"/>
      <c r="JBU16" s="23"/>
      <c r="JBV16" s="23"/>
      <c r="JBW16" s="23"/>
      <c r="JBX16" s="23"/>
      <c r="JBY16" s="23"/>
      <c r="JBZ16" s="23"/>
      <c r="JCA16" s="23"/>
      <c r="JCB16" s="23"/>
      <c r="JCC16" s="23"/>
      <c r="JCD16" s="23"/>
      <c r="JCE16" s="23"/>
      <c r="JCF16" s="23"/>
      <c r="JCG16" s="23"/>
      <c r="JCH16" s="23"/>
      <c r="JCI16" s="23"/>
      <c r="JCJ16" s="23"/>
      <c r="JCK16" s="23"/>
      <c r="JCL16" s="23"/>
      <c r="JCM16" s="23"/>
      <c r="JCN16" s="23"/>
      <c r="JCO16" s="23"/>
      <c r="JCP16" s="23"/>
      <c r="JCQ16" s="23"/>
      <c r="JCR16" s="23"/>
      <c r="JCS16" s="23"/>
      <c r="JCT16" s="23"/>
      <c r="JCU16" s="23"/>
      <c r="JCV16" s="23"/>
      <c r="JCW16" s="23"/>
      <c r="JCX16" s="23"/>
      <c r="JCY16" s="23"/>
      <c r="JCZ16" s="23"/>
      <c r="JDA16" s="23"/>
      <c r="JDB16" s="23"/>
      <c r="JDC16" s="23"/>
      <c r="JDD16" s="23"/>
      <c r="JDE16" s="23"/>
      <c r="JDF16" s="23"/>
      <c r="JDG16" s="23"/>
      <c r="JDH16" s="23"/>
      <c r="JDI16" s="23"/>
      <c r="JDJ16" s="23"/>
      <c r="JDK16" s="23"/>
      <c r="JDL16" s="23"/>
      <c r="JDM16" s="23"/>
      <c r="JDN16" s="23"/>
      <c r="JDO16" s="23"/>
      <c r="JDP16" s="23"/>
      <c r="JDQ16" s="23"/>
      <c r="JDR16" s="23"/>
      <c r="JDS16" s="23"/>
      <c r="JDT16" s="23"/>
      <c r="JDU16" s="23"/>
      <c r="JDV16" s="23"/>
      <c r="JDW16" s="23"/>
      <c r="JDX16" s="23"/>
      <c r="JDY16" s="23"/>
      <c r="JDZ16" s="23"/>
      <c r="JEA16" s="23"/>
      <c r="JEB16" s="23"/>
      <c r="JEC16" s="23"/>
      <c r="JED16" s="23"/>
      <c r="JEE16" s="23"/>
      <c r="JEF16" s="23"/>
      <c r="JEG16" s="23"/>
      <c r="JEH16" s="23"/>
      <c r="JEI16" s="23"/>
      <c r="JEJ16" s="23"/>
      <c r="JEK16" s="23"/>
      <c r="JEL16" s="23"/>
      <c r="JEM16" s="23"/>
      <c r="JEN16" s="23"/>
      <c r="JEO16" s="23"/>
      <c r="JEP16" s="23"/>
      <c r="JEQ16" s="23"/>
      <c r="JER16" s="23"/>
      <c r="JES16" s="23"/>
      <c r="JET16" s="23"/>
      <c r="JEU16" s="23"/>
      <c r="JEV16" s="23"/>
      <c r="JEW16" s="23"/>
      <c r="JEX16" s="23"/>
      <c r="JEY16" s="23"/>
      <c r="JEZ16" s="23"/>
      <c r="JFA16" s="23"/>
      <c r="JFB16" s="23"/>
      <c r="JFC16" s="23"/>
      <c r="JFD16" s="23"/>
      <c r="JFE16" s="23"/>
      <c r="JFF16" s="23"/>
      <c r="JFG16" s="23"/>
      <c r="JFH16" s="23"/>
      <c r="JFI16" s="23"/>
      <c r="JFJ16" s="23"/>
      <c r="JFK16" s="23"/>
      <c r="JFL16" s="23"/>
      <c r="JFM16" s="23"/>
      <c r="JFN16" s="23"/>
      <c r="JFO16" s="23"/>
      <c r="JFP16" s="23"/>
      <c r="JFQ16" s="23"/>
      <c r="JFR16" s="23"/>
      <c r="JFS16" s="23"/>
      <c r="JFT16" s="23"/>
      <c r="JFU16" s="23"/>
      <c r="JFV16" s="23"/>
      <c r="JFW16" s="23"/>
      <c r="JFX16" s="23"/>
      <c r="JFY16" s="23"/>
      <c r="JFZ16" s="23"/>
      <c r="JGA16" s="23"/>
      <c r="JGB16" s="23"/>
      <c r="JGC16" s="23"/>
      <c r="JGD16" s="23"/>
      <c r="JGE16" s="23"/>
      <c r="JGF16" s="23"/>
      <c r="JGG16" s="23"/>
      <c r="JGH16" s="23"/>
      <c r="JGI16" s="23"/>
      <c r="JGJ16" s="23"/>
      <c r="JGK16" s="23"/>
      <c r="JGL16" s="23"/>
      <c r="JGM16" s="23"/>
      <c r="JGN16" s="23"/>
      <c r="JGO16" s="23"/>
      <c r="JGP16" s="23"/>
      <c r="JGQ16" s="23"/>
      <c r="JGR16" s="23"/>
      <c r="JGS16" s="23"/>
      <c r="JGT16" s="23"/>
      <c r="JGU16" s="23"/>
      <c r="JGV16" s="23"/>
      <c r="JGW16" s="23"/>
      <c r="JGX16" s="23"/>
      <c r="JGY16" s="23"/>
      <c r="JGZ16" s="23"/>
      <c r="JHA16" s="23"/>
      <c r="JHB16" s="23"/>
      <c r="JHC16" s="23"/>
      <c r="JHD16" s="23"/>
      <c r="JHE16" s="23"/>
      <c r="JHF16" s="23"/>
      <c r="JHG16" s="23"/>
      <c r="JHH16" s="23"/>
      <c r="JHI16" s="23"/>
      <c r="JHJ16" s="23"/>
      <c r="JHK16" s="23"/>
      <c r="JHL16" s="23"/>
      <c r="JHM16" s="23"/>
      <c r="JHN16" s="23"/>
      <c r="JHO16" s="23"/>
      <c r="JHP16" s="23"/>
      <c r="JHQ16" s="23"/>
      <c r="JHR16" s="23"/>
      <c r="JHS16" s="23"/>
      <c r="JHT16" s="23"/>
      <c r="JHU16" s="23"/>
      <c r="JHV16" s="23"/>
      <c r="JHW16" s="23"/>
      <c r="JHX16" s="23"/>
      <c r="JHY16" s="23"/>
      <c r="JHZ16" s="23"/>
      <c r="JIA16" s="23"/>
      <c r="JIB16" s="23"/>
      <c r="JIC16" s="23"/>
      <c r="JID16" s="23"/>
      <c r="JIE16" s="23"/>
      <c r="JIF16" s="23"/>
      <c r="JIG16" s="23"/>
      <c r="JIH16" s="23"/>
      <c r="JII16" s="23"/>
      <c r="JIJ16" s="23"/>
      <c r="JIK16" s="23"/>
      <c r="JIL16" s="23"/>
      <c r="JIM16" s="23"/>
      <c r="JIN16" s="23"/>
      <c r="JIO16" s="23"/>
      <c r="JIP16" s="23"/>
      <c r="JIQ16" s="23"/>
      <c r="JIR16" s="23"/>
      <c r="JIS16" s="23"/>
      <c r="JIT16" s="23"/>
      <c r="JIU16" s="23"/>
      <c r="JIV16" s="23"/>
      <c r="JIW16" s="23"/>
      <c r="JIX16" s="23"/>
      <c r="JIY16" s="23"/>
      <c r="JIZ16" s="23"/>
      <c r="JJA16" s="23"/>
      <c r="JJB16" s="23"/>
      <c r="JJC16" s="23"/>
      <c r="JJD16" s="23"/>
      <c r="JJE16" s="23"/>
      <c r="JJF16" s="23"/>
      <c r="JJG16" s="23"/>
      <c r="JJH16" s="23"/>
      <c r="JJI16" s="23"/>
      <c r="JJJ16" s="23"/>
      <c r="JJK16" s="23"/>
      <c r="JJL16" s="23"/>
      <c r="JJM16" s="23"/>
      <c r="JJN16" s="23"/>
      <c r="JJO16" s="23"/>
      <c r="JJP16" s="23"/>
      <c r="JJQ16" s="23"/>
      <c r="JJR16" s="23"/>
      <c r="JJS16" s="23"/>
      <c r="JJT16" s="23"/>
      <c r="JJU16" s="23"/>
      <c r="JJV16" s="23"/>
      <c r="JJW16" s="23"/>
      <c r="JJX16" s="23"/>
      <c r="JJY16" s="23"/>
      <c r="JJZ16" s="23"/>
      <c r="JKA16" s="23"/>
      <c r="JKB16" s="23"/>
      <c r="JKC16" s="23"/>
      <c r="JKD16" s="23"/>
      <c r="JKE16" s="23"/>
      <c r="JKF16" s="23"/>
      <c r="JKG16" s="23"/>
      <c r="JKH16" s="23"/>
      <c r="JKI16" s="23"/>
      <c r="JKJ16" s="23"/>
      <c r="JKK16" s="23"/>
      <c r="JKL16" s="23"/>
      <c r="JKM16" s="23"/>
      <c r="JKN16" s="23"/>
      <c r="JKO16" s="23"/>
      <c r="JKP16" s="23"/>
      <c r="JKQ16" s="23"/>
      <c r="JKR16" s="23"/>
      <c r="JKS16" s="23"/>
      <c r="JKT16" s="23"/>
      <c r="JKU16" s="23"/>
      <c r="JKV16" s="23"/>
      <c r="JKW16" s="23"/>
      <c r="JKX16" s="23"/>
      <c r="JKY16" s="23"/>
      <c r="JKZ16" s="23"/>
      <c r="JLA16" s="23"/>
      <c r="JLB16" s="23"/>
      <c r="JLC16" s="23"/>
      <c r="JLD16" s="23"/>
      <c r="JLE16" s="23"/>
      <c r="JLF16" s="23"/>
      <c r="JLG16" s="23"/>
      <c r="JLH16" s="23"/>
      <c r="JLI16" s="23"/>
      <c r="JLJ16" s="23"/>
      <c r="JLK16" s="23"/>
      <c r="JLL16" s="23"/>
      <c r="JLM16" s="23"/>
      <c r="JLN16" s="23"/>
      <c r="JLO16" s="23"/>
      <c r="JLP16" s="23"/>
      <c r="JLQ16" s="23"/>
      <c r="JLR16" s="23"/>
      <c r="JLS16" s="23"/>
      <c r="JLT16" s="23"/>
      <c r="JLU16" s="23"/>
      <c r="JLV16" s="23"/>
      <c r="JLW16" s="23"/>
      <c r="JLX16" s="23"/>
      <c r="JLY16" s="23"/>
      <c r="JLZ16" s="23"/>
      <c r="JMA16" s="23"/>
      <c r="JMB16" s="23"/>
      <c r="JMC16" s="23"/>
      <c r="JMD16" s="23"/>
      <c r="JME16" s="23"/>
      <c r="JMF16" s="23"/>
      <c r="JMG16" s="23"/>
      <c r="JMH16" s="23"/>
      <c r="JMI16" s="23"/>
      <c r="JMJ16" s="23"/>
      <c r="JMK16" s="23"/>
      <c r="JML16" s="23"/>
      <c r="JMM16" s="23"/>
      <c r="JMN16" s="23"/>
      <c r="JMO16" s="23"/>
      <c r="JMP16" s="23"/>
      <c r="JMQ16" s="23"/>
      <c r="JMR16" s="23"/>
      <c r="JMS16" s="23"/>
      <c r="JMT16" s="23"/>
      <c r="JMU16" s="23"/>
      <c r="JMV16" s="23"/>
      <c r="JMW16" s="23"/>
      <c r="JMX16" s="23"/>
      <c r="JMY16" s="23"/>
      <c r="JMZ16" s="23"/>
      <c r="JNA16" s="23"/>
      <c r="JNB16" s="23"/>
      <c r="JNC16" s="23"/>
      <c r="JND16" s="23"/>
      <c r="JNE16" s="23"/>
      <c r="JNF16" s="23"/>
      <c r="JNG16" s="23"/>
      <c r="JNH16" s="23"/>
      <c r="JNI16" s="23"/>
      <c r="JNJ16" s="23"/>
      <c r="JNK16" s="23"/>
      <c r="JNL16" s="23"/>
      <c r="JNM16" s="23"/>
      <c r="JNN16" s="23"/>
      <c r="JNO16" s="23"/>
      <c r="JNP16" s="23"/>
      <c r="JNQ16" s="23"/>
      <c r="JNR16" s="23"/>
      <c r="JNS16" s="23"/>
      <c r="JNT16" s="23"/>
      <c r="JNU16" s="23"/>
      <c r="JNV16" s="23"/>
      <c r="JNW16" s="23"/>
      <c r="JNX16" s="23"/>
      <c r="JNY16" s="23"/>
      <c r="JNZ16" s="23"/>
      <c r="JOA16" s="23"/>
      <c r="JOB16" s="23"/>
      <c r="JOC16" s="23"/>
      <c r="JOD16" s="23"/>
      <c r="JOE16" s="23"/>
      <c r="JOF16" s="23"/>
      <c r="JOG16" s="23"/>
      <c r="JOH16" s="23"/>
      <c r="JOI16" s="23"/>
      <c r="JOJ16" s="23"/>
      <c r="JOK16" s="23"/>
      <c r="JOL16" s="23"/>
      <c r="JOM16" s="23"/>
      <c r="JON16" s="23"/>
      <c r="JOO16" s="23"/>
      <c r="JOP16" s="23"/>
      <c r="JOQ16" s="23"/>
      <c r="JOR16" s="23"/>
      <c r="JOS16" s="23"/>
      <c r="JOT16" s="23"/>
      <c r="JOU16" s="23"/>
      <c r="JOV16" s="23"/>
      <c r="JOW16" s="23"/>
      <c r="JOX16" s="23"/>
      <c r="JOY16" s="23"/>
      <c r="JOZ16" s="23"/>
      <c r="JPA16" s="23"/>
      <c r="JPB16" s="23"/>
      <c r="JPC16" s="23"/>
      <c r="JPD16" s="23"/>
      <c r="JPE16" s="23"/>
      <c r="JPF16" s="23"/>
      <c r="JPG16" s="23"/>
      <c r="JPH16" s="23"/>
      <c r="JPI16" s="23"/>
      <c r="JPJ16" s="23"/>
      <c r="JPK16" s="23"/>
      <c r="JPL16" s="23"/>
      <c r="JPM16" s="23"/>
      <c r="JPN16" s="23"/>
      <c r="JPO16" s="23"/>
      <c r="JPP16" s="23"/>
      <c r="JPQ16" s="23"/>
      <c r="JPR16" s="23"/>
      <c r="JPS16" s="23"/>
      <c r="JPT16" s="23"/>
      <c r="JPU16" s="23"/>
      <c r="JPV16" s="23"/>
      <c r="JPW16" s="23"/>
      <c r="JPX16" s="23"/>
      <c r="JPY16" s="23"/>
      <c r="JPZ16" s="23"/>
      <c r="JQA16" s="23"/>
      <c r="JQB16" s="23"/>
      <c r="JQC16" s="23"/>
      <c r="JQD16" s="23"/>
      <c r="JQE16" s="23"/>
      <c r="JQF16" s="23"/>
      <c r="JQG16" s="23"/>
      <c r="JQH16" s="23"/>
      <c r="JQI16" s="23"/>
      <c r="JQJ16" s="23"/>
      <c r="JQK16" s="23"/>
      <c r="JQL16" s="23"/>
      <c r="JQM16" s="23"/>
      <c r="JQN16" s="23"/>
      <c r="JQO16" s="23"/>
      <c r="JQP16" s="23"/>
      <c r="JQQ16" s="23"/>
      <c r="JQR16" s="23"/>
      <c r="JQS16" s="23"/>
      <c r="JQT16" s="23"/>
      <c r="JQU16" s="23"/>
      <c r="JQV16" s="23"/>
      <c r="JQW16" s="23"/>
      <c r="JQX16" s="23"/>
      <c r="JQY16" s="23"/>
      <c r="JQZ16" s="23"/>
      <c r="JRA16" s="23"/>
      <c r="JRB16" s="23"/>
      <c r="JRC16" s="23"/>
      <c r="JRD16" s="23"/>
      <c r="JRE16" s="23"/>
      <c r="JRF16" s="23"/>
      <c r="JRG16" s="23"/>
      <c r="JRH16" s="23"/>
      <c r="JRI16" s="23"/>
      <c r="JRJ16" s="23"/>
      <c r="JRK16" s="23"/>
      <c r="JRL16" s="23"/>
      <c r="JRM16" s="23"/>
      <c r="JRN16" s="23"/>
      <c r="JRO16" s="23"/>
      <c r="JRP16" s="23"/>
      <c r="JRQ16" s="23"/>
      <c r="JRR16" s="23"/>
      <c r="JRS16" s="23"/>
      <c r="JRT16" s="23"/>
      <c r="JRU16" s="23"/>
      <c r="JRV16" s="23"/>
      <c r="JRW16" s="23"/>
      <c r="JRX16" s="23"/>
      <c r="JRY16" s="23"/>
      <c r="JRZ16" s="23"/>
      <c r="JSA16" s="23"/>
      <c r="JSB16" s="23"/>
      <c r="JSC16" s="23"/>
      <c r="JSD16" s="23"/>
      <c r="JSE16" s="23"/>
      <c r="JSF16" s="23"/>
      <c r="JSG16" s="23"/>
      <c r="JSH16" s="23"/>
      <c r="JSI16" s="23"/>
      <c r="JSJ16" s="23"/>
      <c r="JSK16" s="23"/>
      <c r="JSL16" s="23"/>
      <c r="JSM16" s="23"/>
      <c r="JSN16" s="23"/>
      <c r="JSO16" s="23"/>
      <c r="JSP16" s="23"/>
      <c r="JSQ16" s="23"/>
      <c r="JSR16" s="23"/>
      <c r="JSS16" s="23"/>
      <c r="JST16" s="23"/>
      <c r="JSU16" s="23"/>
      <c r="JSV16" s="23"/>
      <c r="JSW16" s="23"/>
      <c r="JSX16" s="23"/>
      <c r="JSY16" s="23"/>
      <c r="JSZ16" s="23"/>
      <c r="JTA16" s="23"/>
      <c r="JTB16" s="23"/>
      <c r="JTC16" s="23"/>
      <c r="JTD16" s="23"/>
      <c r="JTE16" s="23"/>
      <c r="JTF16" s="23"/>
      <c r="JTG16" s="23"/>
      <c r="JTH16" s="23"/>
      <c r="JTI16" s="23"/>
      <c r="JTJ16" s="23"/>
      <c r="JTK16" s="23"/>
      <c r="JTL16" s="23"/>
      <c r="JTM16" s="23"/>
      <c r="JTN16" s="23"/>
      <c r="JTO16" s="23"/>
      <c r="JTP16" s="23"/>
      <c r="JTQ16" s="23"/>
      <c r="JTR16" s="23"/>
      <c r="JTS16" s="23"/>
      <c r="JTT16" s="23"/>
      <c r="JTU16" s="23"/>
      <c r="JTV16" s="23"/>
      <c r="JTW16" s="23"/>
      <c r="JTX16" s="23"/>
      <c r="JTY16" s="23"/>
      <c r="JTZ16" s="23"/>
      <c r="JUA16" s="23"/>
      <c r="JUB16" s="23"/>
      <c r="JUC16" s="23"/>
      <c r="JUD16" s="23"/>
      <c r="JUE16" s="23"/>
      <c r="JUF16" s="23"/>
      <c r="JUG16" s="23"/>
      <c r="JUH16" s="23"/>
      <c r="JUI16" s="23"/>
      <c r="JUJ16" s="23"/>
      <c r="JUK16" s="23"/>
      <c r="JUL16" s="23"/>
      <c r="JUM16" s="23"/>
      <c r="JUN16" s="23"/>
      <c r="JUO16" s="23"/>
      <c r="JUP16" s="23"/>
      <c r="JUQ16" s="23"/>
      <c r="JUR16" s="23"/>
      <c r="JUS16" s="23"/>
      <c r="JUT16" s="23"/>
      <c r="JUU16" s="23"/>
      <c r="JUV16" s="23"/>
      <c r="JUW16" s="23"/>
      <c r="JUX16" s="23"/>
      <c r="JUY16" s="23"/>
      <c r="JUZ16" s="23"/>
      <c r="JVA16" s="23"/>
      <c r="JVB16" s="23"/>
      <c r="JVC16" s="23"/>
      <c r="JVD16" s="23"/>
      <c r="JVE16" s="23"/>
      <c r="JVF16" s="23"/>
      <c r="JVG16" s="23"/>
      <c r="JVH16" s="23"/>
      <c r="JVI16" s="23"/>
      <c r="JVJ16" s="23"/>
      <c r="JVK16" s="23"/>
      <c r="JVL16" s="23"/>
      <c r="JVM16" s="23"/>
      <c r="JVN16" s="23"/>
      <c r="JVO16" s="23"/>
      <c r="JVP16" s="23"/>
      <c r="JVQ16" s="23"/>
      <c r="JVR16" s="23"/>
      <c r="JVS16" s="23"/>
      <c r="JVT16" s="23"/>
      <c r="JVU16" s="23"/>
      <c r="JVV16" s="23"/>
      <c r="JVW16" s="23"/>
      <c r="JVX16" s="23"/>
      <c r="JVY16" s="23"/>
      <c r="JVZ16" s="23"/>
      <c r="JWA16" s="23"/>
      <c r="JWB16" s="23"/>
      <c r="JWC16" s="23"/>
      <c r="JWD16" s="23"/>
      <c r="JWE16" s="23"/>
      <c r="JWF16" s="23"/>
      <c r="JWG16" s="23"/>
      <c r="JWH16" s="23"/>
      <c r="JWI16" s="23"/>
      <c r="JWJ16" s="23"/>
      <c r="JWK16" s="23"/>
      <c r="JWL16" s="23"/>
      <c r="JWM16" s="23"/>
      <c r="JWN16" s="23"/>
      <c r="JWO16" s="23"/>
      <c r="JWP16" s="23"/>
      <c r="JWQ16" s="23"/>
      <c r="JWR16" s="23"/>
      <c r="JWS16" s="23"/>
      <c r="JWT16" s="23"/>
      <c r="JWU16" s="23"/>
      <c r="JWV16" s="23"/>
      <c r="JWW16" s="23"/>
      <c r="JWX16" s="23"/>
      <c r="JWY16" s="23"/>
      <c r="JWZ16" s="23"/>
      <c r="JXA16" s="23"/>
      <c r="JXB16" s="23"/>
      <c r="JXC16" s="23"/>
      <c r="JXD16" s="23"/>
      <c r="JXE16" s="23"/>
      <c r="JXF16" s="23"/>
      <c r="JXG16" s="23"/>
      <c r="JXH16" s="23"/>
      <c r="JXI16" s="23"/>
      <c r="JXJ16" s="23"/>
      <c r="JXK16" s="23"/>
      <c r="JXL16" s="23"/>
      <c r="JXM16" s="23"/>
      <c r="JXN16" s="23"/>
      <c r="JXO16" s="23"/>
      <c r="JXP16" s="23"/>
      <c r="JXQ16" s="23"/>
      <c r="JXR16" s="23"/>
      <c r="JXS16" s="23"/>
      <c r="JXT16" s="23"/>
      <c r="JXU16" s="23"/>
      <c r="JXV16" s="23"/>
      <c r="JXW16" s="23"/>
      <c r="JXX16" s="23"/>
      <c r="JXY16" s="23"/>
      <c r="JXZ16" s="23"/>
      <c r="JYA16" s="23"/>
      <c r="JYB16" s="23"/>
      <c r="JYC16" s="23"/>
      <c r="JYD16" s="23"/>
      <c r="JYE16" s="23"/>
      <c r="JYF16" s="23"/>
      <c r="JYG16" s="23"/>
      <c r="JYH16" s="23"/>
      <c r="JYI16" s="23"/>
      <c r="JYJ16" s="23"/>
      <c r="JYK16" s="23"/>
      <c r="JYL16" s="23"/>
      <c r="JYM16" s="23"/>
      <c r="JYN16" s="23"/>
      <c r="JYO16" s="23"/>
      <c r="JYP16" s="23"/>
      <c r="JYQ16" s="23"/>
      <c r="JYR16" s="23"/>
      <c r="JYS16" s="23"/>
      <c r="JYT16" s="23"/>
      <c r="JYU16" s="23"/>
      <c r="JYV16" s="23"/>
      <c r="JYW16" s="23"/>
      <c r="JYX16" s="23"/>
      <c r="JYY16" s="23"/>
      <c r="JYZ16" s="23"/>
      <c r="JZA16" s="23"/>
      <c r="JZB16" s="23"/>
      <c r="JZC16" s="23"/>
      <c r="JZD16" s="23"/>
      <c r="JZE16" s="23"/>
      <c r="JZF16" s="23"/>
      <c r="JZG16" s="23"/>
      <c r="JZH16" s="23"/>
      <c r="JZI16" s="23"/>
      <c r="JZJ16" s="23"/>
      <c r="JZK16" s="23"/>
      <c r="JZL16" s="23"/>
      <c r="JZM16" s="23"/>
      <c r="JZN16" s="23"/>
      <c r="JZO16" s="23"/>
      <c r="JZP16" s="23"/>
      <c r="JZQ16" s="23"/>
      <c r="JZR16" s="23"/>
      <c r="JZS16" s="23"/>
      <c r="JZT16" s="23"/>
      <c r="JZU16" s="23"/>
      <c r="JZV16" s="23"/>
      <c r="JZW16" s="23"/>
      <c r="JZX16" s="23"/>
      <c r="JZY16" s="23"/>
      <c r="JZZ16" s="23"/>
      <c r="KAA16" s="23"/>
      <c r="KAB16" s="23"/>
      <c r="KAC16" s="23"/>
      <c r="KAD16" s="23"/>
      <c r="KAE16" s="23"/>
      <c r="KAF16" s="23"/>
      <c r="KAG16" s="23"/>
      <c r="KAH16" s="23"/>
      <c r="KAI16" s="23"/>
      <c r="KAJ16" s="23"/>
      <c r="KAK16" s="23"/>
      <c r="KAL16" s="23"/>
      <c r="KAM16" s="23"/>
      <c r="KAN16" s="23"/>
      <c r="KAO16" s="23"/>
      <c r="KAP16" s="23"/>
      <c r="KAQ16" s="23"/>
      <c r="KAR16" s="23"/>
      <c r="KAS16" s="23"/>
      <c r="KAT16" s="23"/>
      <c r="KAU16" s="23"/>
      <c r="KAV16" s="23"/>
      <c r="KAW16" s="23"/>
      <c r="KAX16" s="23"/>
      <c r="KAY16" s="23"/>
      <c r="KAZ16" s="23"/>
      <c r="KBA16" s="23"/>
      <c r="KBB16" s="23"/>
      <c r="KBC16" s="23"/>
      <c r="KBD16" s="23"/>
      <c r="KBE16" s="23"/>
      <c r="KBF16" s="23"/>
      <c r="KBG16" s="23"/>
      <c r="KBH16" s="23"/>
      <c r="KBI16" s="23"/>
      <c r="KBJ16" s="23"/>
      <c r="KBK16" s="23"/>
      <c r="KBL16" s="23"/>
      <c r="KBM16" s="23"/>
      <c r="KBN16" s="23"/>
      <c r="KBO16" s="23"/>
      <c r="KBP16" s="23"/>
      <c r="KBQ16" s="23"/>
      <c r="KBR16" s="23"/>
      <c r="KBS16" s="23"/>
      <c r="KBT16" s="23"/>
      <c r="KBU16" s="23"/>
      <c r="KBV16" s="23"/>
      <c r="KBW16" s="23"/>
      <c r="KBX16" s="23"/>
      <c r="KBY16" s="23"/>
      <c r="KBZ16" s="23"/>
      <c r="KCA16" s="23"/>
      <c r="KCB16" s="23"/>
      <c r="KCC16" s="23"/>
      <c r="KCD16" s="23"/>
      <c r="KCE16" s="23"/>
      <c r="KCF16" s="23"/>
      <c r="KCG16" s="23"/>
      <c r="KCH16" s="23"/>
      <c r="KCI16" s="23"/>
      <c r="KCJ16" s="23"/>
      <c r="KCK16" s="23"/>
      <c r="KCL16" s="23"/>
      <c r="KCM16" s="23"/>
      <c r="KCN16" s="23"/>
      <c r="KCO16" s="23"/>
      <c r="KCP16" s="23"/>
      <c r="KCQ16" s="23"/>
      <c r="KCR16" s="23"/>
      <c r="KCS16" s="23"/>
      <c r="KCT16" s="23"/>
      <c r="KCU16" s="23"/>
      <c r="KCV16" s="23"/>
      <c r="KCW16" s="23"/>
      <c r="KCX16" s="23"/>
      <c r="KCY16" s="23"/>
      <c r="KCZ16" s="23"/>
      <c r="KDA16" s="23"/>
      <c r="KDB16" s="23"/>
      <c r="KDC16" s="23"/>
      <c r="KDD16" s="23"/>
      <c r="KDE16" s="23"/>
      <c r="KDF16" s="23"/>
      <c r="KDG16" s="23"/>
      <c r="KDH16" s="23"/>
      <c r="KDI16" s="23"/>
      <c r="KDJ16" s="23"/>
      <c r="KDK16" s="23"/>
      <c r="KDL16" s="23"/>
      <c r="KDM16" s="23"/>
      <c r="KDN16" s="23"/>
      <c r="KDO16" s="23"/>
      <c r="KDP16" s="23"/>
      <c r="KDQ16" s="23"/>
      <c r="KDR16" s="23"/>
      <c r="KDS16" s="23"/>
      <c r="KDT16" s="23"/>
      <c r="KDU16" s="23"/>
      <c r="KDV16" s="23"/>
      <c r="KDW16" s="23"/>
      <c r="KDX16" s="23"/>
      <c r="KDY16" s="23"/>
      <c r="KDZ16" s="23"/>
      <c r="KEA16" s="23"/>
      <c r="KEB16" s="23"/>
      <c r="KEC16" s="23"/>
      <c r="KED16" s="23"/>
      <c r="KEE16" s="23"/>
      <c r="KEF16" s="23"/>
      <c r="KEG16" s="23"/>
      <c r="KEH16" s="23"/>
      <c r="KEI16" s="23"/>
      <c r="KEJ16" s="23"/>
      <c r="KEK16" s="23"/>
      <c r="KEL16" s="23"/>
      <c r="KEM16" s="23"/>
      <c r="KEN16" s="23"/>
      <c r="KEO16" s="23"/>
      <c r="KEP16" s="23"/>
      <c r="KEQ16" s="23"/>
      <c r="KER16" s="23"/>
      <c r="KES16" s="23"/>
      <c r="KET16" s="23"/>
      <c r="KEU16" s="23"/>
      <c r="KEV16" s="23"/>
      <c r="KEW16" s="23"/>
      <c r="KEX16" s="23"/>
      <c r="KEY16" s="23"/>
      <c r="KEZ16" s="23"/>
      <c r="KFA16" s="23"/>
      <c r="KFB16" s="23"/>
      <c r="KFC16" s="23"/>
      <c r="KFD16" s="23"/>
      <c r="KFE16" s="23"/>
      <c r="KFF16" s="23"/>
      <c r="KFG16" s="23"/>
      <c r="KFH16" s="23"/>
      <c r="KFI16" s="23"/>
      <c r="KFJ16" s="23"/>
      <c r="KFK16" s="23"/>
      <c r="KFL16" s="23"/>
      <c r="KFM16" s="23"/>
      <c r="KFN16" s="23"/>
      <c r="KFO16" s="23"/>
      <c r="KFP16" s="23"/>
      <c r="KFQ16" s="23"/>
      <c r="KFR16" s="23"/>
      <c r="KFS16" s="23"/>
      <c r="KFT16" s="23"/>
      <c r="KFU16" s="23"/>
      <c r="KFV16" s="23"/>
      <c r="KFW16" s="23"/>
      <c r="KFX16" s="23"/>
      <c r="KFY16" s="23"/>
      <c r="KFZ16" s="23"/>
      <c r="KGA16" s="23"/>
      <c r="KGB16" s="23"/>
      <c r="KGC16" s="23"/>
      <c r="KGD16" s="23"/>
      <c r="KGE16" s="23"/>
      <c r="KGF16" s="23"/>
      <c r="KGG16" s="23"/>
      <c r="KGH16" s="23"/>
      <c r="KGI16" s="23"/>
      <c r="KGJ16" s="23"/>
      <c r="KGK16" s="23"/>
      <c r="KGL16" s="23"/>
      <c r="KGM16" s="23"/>
      <c r="KGN16" s="23"/>
      <c r="KGO16" s="23"/>
      <c r="KGP16" s="23"/>
      <c r="KGQ16" s="23"/>
      <c r="KGR16" s="23"/>
      <c r="KGS16" s="23"/>
      <c r="KGT16" s="23"/>
      <c r="KGU16" s="23"/>
      <c r="KGV16" s="23"/>
      <c r="KGW16" s="23"/>
      <c r="KGX16" s="23"/>
      <c r="KGY16" s="23"/>
      <c r="KGZ16" s="23"/>
      <c r="KHA16" s="23"/>
      <c r="KHB16" s="23"/>
      <c r="KHC16" s="23"/>
      <c r="KHD16" s="23"/>
      <c r="KHE16" s="23"/>
      <c r="KHF16" s="23"/>
      <c r="KHG16" s="23"/>
      <c r="KHH16" s="23"/>
      <c r="KHI16" s="23"/>
      <c r="KHJ16" s="23"/>
      <c r="KHK16" s="23"/>
      <c r="KHL16" s="23"/>
      <c r="KHM16" s="23"/>
      <c r="KHN16" s="23"/>
      <c r="KHO16" s="23"/>
      <c r="KHP16" s="23"/>
      <c r="KHQ16" s="23"/>
      <c r="KHR16" s="23"/>
      <c r="KHS16" s="23"/>
      <c r="KHT16" s="23"/>
      <c r="KHU16" s="23"/>
      <c r="KHV16" s="23"/>
      <c r="KHW16" s="23"/>
      <c r="KHX16" s="23"/>
      <c r="KHY16" s="23"/>
      <c r="KHZ16" s="23"/>
      <c r="KIA16" s="23"/>
      <c r="KIB16" s="23"/>
      <c r="KIC16" s="23"/>
      <c r="KID16" s="23"/>
      <c r="KIE16" s="23"/>
      <c r="KIF16" s="23"/>
      <c r="KIG16" s="23"/>
      <c r="KIH16" s="23"/>
      <c r="KII16" s="23"/>
      <c r="KIJ16" s="23"/>
      <c r="KIK16" s="23"/>
      <c r="KIL16" s="23"/>
      <c r="KIM16" s="23"/>
      <c r="KIN16" s="23"/>
      <c r="KIO16" s="23"/>
      <c r="KIP16" s="23"/>
      <c r="KIQ16" s="23"/>
      <c r="KIR16" s="23"/>
      <c r="KIS16" s="23"/>
      <c r="KIT16" s="23"/>
      <c r="KIU16" s="23"/>
      <c r="KIV16" s="23"/>
      <c r="KIW16" s="23"/>
      <c r="KIX16" s="23"/>
      <c r="KIY16" s="23"/>
      <c r="KIZ16" s="23"/>
      <c r="KJA16" s="23"/>
      <c r="KJB16" s="23"/>
      <c r="KJC16" s="23"/>
      <c r="KJD16" s="23"/>
      <c r="KJE16" s="23"/>
      <c r="KJF16" s="23"/>
      <c r="KJG16" s="23"/>
      <c r="KJH16" s="23"/>
      <c r="KJI16" s="23"/>
      <c r="KJJ16" s="23"/>
      <c r="KJK16" s="23"/>
      <c r="KJL16" s="23"/>
      <c r="KJM16" s="23"/>
      <c r="KJN16" s="23"/>
      <c r="KJO16" s="23"/>
      <c r="KJP16" s="23"/>
      <c r="KJQ16" s="23"/>
      <c r="KJR16" s="23"/>
      <c r="KJS16" s="23"/>
      <c r="KJT16" s="23"/>
      <c r="KJU16" s="23"/>
      <c r="KJV16" s="23"/>
      <c r="KJW16" s="23"/>
      <c r="KJX16" s="23"/>
      <c r="KJY16" s="23"/>
      <c r="KJZ16" s="23"/>
      <c r="KKA16" s="23"/>
      <c r="KKB16" s="23"/>
      <c r="KKC16" s="23"/>
      <c r="KKD16" s="23"/>
      <c r="KKE16" s="23"/>
      <c r="KKF16" s="23"/>
      <c r="KKG16" s="23"/>
      <c r="KKH16" s="23"/>
      <c r="KKI16" s="23"/>
      <c r="KKJ16" s="23"/>
      <c r="KKK16" s="23"/>
      <c r="KKL16" s="23"/>
      <c r="KKM16" s="23"/>
      <c r="KKN16" s="23"/>
      <c r="KKO16" s="23"/>
      <c r="KKP16" s="23"/>
      <c r="KKQ16" s="23"/>
      <c r="KKR16" s="23"/>
      <c r="KKS16" s="23"/>
      <c r="KKT16" s="23"/>
      <c r="KKU16" s="23"/>
      <c r="KKV16" s="23"/>
      <c r="KKW16" s="23"/>
      <c r="KKX16" s="23"/>
      <c r="KKY16" s="23"/>
      <c r="KKZ16" s="23"/>
      <c r="KLA16" s="23"/>
      <c r="KLB16" s="23"/>
      <c r="KLC16" s="23"/>
      <c r="KLD16" s="23"/>
      <c r="KLE16" s="23"/>
      <c r="KLF16" s="23"/>
      <c r="KLG16" s="23"/>
      <c r="KLH16" s="23"/>
      <c r="KLI16" s="23"/>
      <c r="KLJ16" s="23"/>
      <c r="KLK16" s="23"/>
      <c r="KLL16" s="23"/>
      <c r="KLM16" s="23"/>
      <c r="KLN16" s="23"/>
      <c r="KLO16" s="23"/>
      <c r="KLP16" s="23"/>
      <c r="KLQ16" s="23"/>
      <c r="KLR16" s="23"/>
      <c r="KLS16" s="23"/>
      <c r="KLT16" s="23"/>
      <c r="KLU16" s="23"/>
      <c r="KLV16" s="23"/>
      <c r="KLW16" s="23"/>
      <c r="KLX16" s="23"/>
      <c r="KLY16" s="23"/>
      <c r="KLZ16" s="23"/>
      <c r="KMA16" s="23"/>
      <c r="KMB16" s="23"/>
      <c r="KMC16" s="23"/>
      <c r="KMD16" s="23"/>
      <c r="KME16" s="23"/>
      <c r="KMF16" s="23"/>
      <c r="KMG16" s="23"/>
      <c r="KMH16" s="23"/>
      <c r="KMI16" s="23"/>
      <c r="KMJ16" s="23"/>
      <c r="KMK16" s="23"/>
      <c r="KML16" s="23"/>
      <c r="KMM16" s="23"/>
      <c r="KMN16" s="23"/>
      <c r="KMO16" s="23"/>
      <c r="KMP16" s="23"/>
      <c r="KMQ16" s="23"/>
      <c r="KMR16" s="23"/>
      <c r="KMS16" s="23"/>
      <c r="KMT16" s="23"/>
      <c r="KMU16" s="23"/>
      <c r="KMV16" s="23"/>
      <c r="KMW16" s="23"/>
      <c r="KMX16" s="23"/>
      <c r="KMY16" s="23"/>
      <c r="KMZ16" s="23"/>
      <c r="KNA16" s="23"/>
      <c r="KNB16" s="23"/>
      <c r="KNC16" s="23"/>
      <c r="KND16" s="23"/>
      <c r="KNE16" s="23"/>
      <c r="KNF16" s="23"/>
      <c r="KNG16" s="23"/>
      <c r="KNH16" s="23"/>
      <c r="KNI16" s="23"/>
      <c r="KNJ16" s="23"/>
      <c r="KNK16" s="23"/>
      <c r="KNL16" s="23"/>
      <c r="KNM16" s="23"/>
      <c r="KNN16" s="23"/>
      <c r="KNO16" s="23"/>
      <c r="KNP16" s="23"/>
      <c r="KNQ16" s="23"/>
      <c r="KNR16" s="23"/>
      <c r="KNS16" s="23"/>
      <c r="KNT16" s="23"/>
      <c r="KNU16" s="23"/>
      <c r="KNV16" s="23"/>
      <c r="KNW16" s="23"/>
      <c r="KNX16" s="23"/>
      <c r="KNY16" s="23"/>
      <c r="KNZ16" s="23"/>
      <c r="KOA16" s="23"/>
      <c r="KOB16" s="23"/>
      <c r="KOC16" s="23"/>
      <c r="KOD16" s="23"/>
      <c r="KOE16" s="23"/>
      <c r="KOF16" s="23"/>
      <c r="KOG16" s="23"/>
      <c r="KOH16" s="23"/>
      <c r="KOI16" s="23"/>
      <c r="KOJ16" s="23"/>
      <c r="KOK16" s="23"/>
      <c r="KOL16" s="23"/>
      <c r="KOM16" s="23"/>
      <c r="KON16" s="23"/>
      <c r="KOO16" s="23"/>
      <c r="KOP16" s="23"/>
      <c r="KOQ16" s="23"/>
      <c r="KOR16" s="23"/>
      <c r="KOS16" s="23"/>
      <c r="KOT16" s="23"/>
      <c r="KOU16" s="23"/>
      <c r="KOV16" s="23"/>
      <c r="KOW16" s="23"/>
      <c r="KOX16" s="23"/>
      <c r="KOY16" s="23"/>
      <c r="KOZ16" s="23"/>
      <c r="KPA16" s="23"/>
      <c r="KPB16" s="23"/>
      <c r="KPC16" s="23"/>
      <c r="KPD16" s="23"/>
      <c r="KPE16" s="23"/>
      <c r="KPF16" s="23"/>
      <c r="KPG16" s="23"/>
      <c r="KPH16" s="23"/>
      <c r="KPI16" s="23"/>
      <c r="KPJ16" s="23"/>
      <c r="KPK16" s="23"/>
      <c r="KPL16" s="23"/>
      <c r="KPM16" s="23"/>
      <c r="KPN16" s="23"/>
      <c r="KPO16" s="23"/>
      <c r="KPP16" s="23"/>
      <c r="KPQ16" s="23"/>
      <c r="KPR16" s="23"/>
      <c r="KPS16" s="23"/>
      <c r="KPT16" s="23"/>
      <c r="KPU16" s="23"/>
      <c r="KPV16" s="23"/>
      <c r="KPW16" s="23"/>
      <c r="KPX16" s="23"/>
      <c r="KPY16" s="23"/>
      <c r="KPZ16" s="23"/>
      <c r="KQA16" s="23"/>
      <c r="KQB16" s="23"/>
      <c r="KQC16" s="23"/>
      <c r="KQD16" s="23"/>
      <c r="KQE16" s="23"/>
      <c r="KQF16" s="23"/>
      <c r="KQG16" s="23"/>
      <c r="KQH16" s="23"/>
      <c r="KQI16" s="23"/>
      <c r="KQJ16" s="23"/>
      <c r="KQK16" s="23"/>
      <c r="KQL16" s="23"/>
      <c r="KQM16" s="23"/>
      <c r="KQN16" s="23"/>
      <c r="KQO16" s="23"/>
      <c r="KQP16" s="23"/>
      <c r="KQQ16" s="23"/>
      <c r="KQR16" s="23"/>
      <c r="KQS16" s="23"/>
      <c r="KQT16" s="23"/>
      <c r="KQU16" s="23"/>
      <c r="KQV16" s="23"/>
      <c r="KQW16" s="23"/>
      <c r="KQX16" s="23"/>
      <c r="KQY16" s="23"/>
      <c r="KQZ16" s="23"/>
      <c r="KRA16" s="23"/>
      <c r="KRB16" s="23"/>
      <c r="KRC16" s="23"/>
      <c r="KRD16" s="23"/>
      <c r="KRE16" s="23"/>
      <c r="KRF16" s="23"/>
      <c r="KRG16" s="23"/>
      <c r="KRH16" s="23"/>
      <c r="KRI16" s="23"/>
      <c r="KRJ16" s="23"/>
      <c r="KRK16" s="23"/>
      <c r="KRL16" s="23"/>
      <c r="KRM16" s="23"/>
      <c r="KRN16" s="23"/>
      <c r="KRO16" s="23"/>
      <c r="KRP16" s="23"/>
      <c r="KRQ16" s="23"/>
      <c r="KRR16" s="23"/>
      <c r="KRS16" s="23"/>
      <c r="KRT16" s="23"/>
      <c r="KRU16" s="23"/>
      <c r="KRV16" s="23"/>
      <c r="KRW16" s="23"/>
      <c r="KRX16" s="23"/>
      <c r="KRY16" s="23"/>
      <c r="KRZ16" s="23"/>
      <c r="KSA16" s="23"/>
      <c r="KSB16" s="23"/>
      <c r="KSC16" s="23"/>
      <c r="KSD16" s="23"/>
      <c r="KSE16" s="23"/>
      <c r="KSF16" s="23"/>
      <c r="KSG16" s="23"/>
      <c r="KSH16" s="23"/>
      <c r="KSI16" s="23"/>
      <c r="KSJ16" s="23"/>
      <c r="KSK16" s="23"/>
      <c r="KSL16" s="23"/>
      <c r="KSM16" s="23"/>
      <c r="KSN16" s="23"/>
      <c r="KSO16" s="23"/>
      <c r="KSP16" s="23"/>
      <c r="KSQ16" s="23"/>
      <c r="KSR16" s="23"/>
      <c r="KSS16" s="23"/>
      <c r="KST16" s="23"/>
      <c r="KSU16" s="23"/>
      <c r="KSV16" s="23"/>
      <c r="KSW16" s="23"/>
      <c r="KSX16" s="23"/>
      <c r="KSY16" s="23"/>
      <c r="KSZ16" s="23"/>
      <c r="KTA16" s="23"/>
      <c r="KTB16" s="23"/>
      <c r="KTC16" s="23"/>
      <c r="KTD16" s="23"/>
      <c r="KTE16" s="23"/>
      <c r="KTF16" s="23"/>
      <c r="KTG16" s="23"/>
      <c r="KTH16" s="23"/>
      <c r="KTI16" s="23"/>
      <c r="KTJ16" s="23"/>
      <c r="KTK16" s="23"/>
      <c r="KTL16" s="23"/>
      <c r="KTM16" s="23"/>
      <c r="KTN16" s="23"/>
      <c r="KTO16" s="23"/>
      <c r="KTP16" s="23"/>
      <c r="KTQ16" s="23"/>
      <c r="KTR16" s="23"/>
      <c r="KTS16" s="23"/>
      <c r="KTT16" s="23"/>
      <c r="KTU16" s="23"/>
      <c r="KTV16" s="23"/>
      <c r="KTW16" s="23"/>
      <c r="KTX16" s="23"/>
      <c r="KTY16" s="23"/>
      <c r="KTZ16" s="23"/>
      <c r="KUA16" s="23"/>
      <c r="KUB16" s="23"/>
      <c r="KUC16" s="23"/>
      <c r="KUD16" s="23"/>
      <c r="KUE16" s="23"/>
      <c r="KUF16" s="23"/>
      <c r="KUG16" s="23"/>
      <c r="KUH16" s="23"/>
      <c r="KUI16" s="23"/>
      <c r="KUJ16" s="23"/>
      <c r="KUK16" s="23"/>
      <c r="KUL16" s="23"/>
      <c r="KUM16" s="23"/>
      <c r="KUN16" s="23"/>
      <c r="KUO16" s="23"/>
      <c r="KUP16" s="23"/>
      <c r="KUQ16" s="23"/>
      <c r="KUR16" s="23"/>
      <c r="KUS16" s="23"/>
      <c r="KUT16" s="23"/>
      <c r="KUU16" s="23"/>
      <c r="KUV16" s="23"/>
      <c r="KUW16" s="23"/>
      <c r="KUX16" s="23"/>
      <c r="KUY16" s="23"/>
      <c r="KUZ16" s="23"/>
      <c r="KVA16" s="23"/>
      <c r="KVB16" s="23"/>
      <c r="KVC16" s="23"/>
      <c r="KVD16" s="23"/>
      <c r="KVE16" s="23"/>
      <c r="KVF16" s="23"/>
      <c r="KVG16" s="23"/>
      <c r="KVH16" s="23"/>
      <c r="KVI16" s="23"/>
      <c r="KVJ16" s="23"/>
      <c r="KVK16" s="23"/>
      <c r="KVL16" s="23"/>
      <c r="KVM16" s="23"/>
      <c r="KVN16" s="23"/>
      <c r="KVO16" s="23"/>
      <c r="KVP16" s="23"/>
      <c r="KVQ16" s="23"/>
      <c r="KVR16" s="23"/>
      <c r="KVS16" s="23"/>
      <c r="KVT16" s="23"/>
      <c r="KVU16" s="23"/>
      <c r="KVV16" s="23"/>
      <c r="KVW16" s="23"/>
      <c r="KVX16" s="23"/>
      <c r="KVY16" s="23"/>
      <c r="KVZ16" s="23"/>
      <c r="KWA16" s="23"/>
      <c r="KWB16" s="23"/>
      <c r="KWC16" s="23"/>
      <c r="KWD16" s="23"/>
      <c r="KWE16" s="23"/>
      <c r="KWF16" s="23"/>
      <c r="KWG16" s="23"/>
      <c r="KWH16" s="23"/>
      <c r="KWI16" s="23"/>
      <c r="KWJ16" s="23"/>
      <c r="KWK16" s="23"/>
      <c r="KWL16" s="23"/>
      <c r="KWM16" s="23"/>
      <c r="KWN16" s="23"/>
      <c r="KWO16" s="23"/>
      <c r="KWP16" s="23"/>
      <c r="KWQ16" s="23"/>
      <c r="KWR16" s="23"/>
      <c r="KWS16" s="23"/>
      <c r="KWT16" s="23"/>
      <c r="KWU16" s="23"/>
      <c r="KWV16" s="23"/>
      <c r="KWW16" s="23"/>
      <c r="KWX16" s="23"/>
      <c r="KWY16" s="23"/>
      <c r="KWZ16" s="23"/>
      <c r="KXA16" s="23"/>
      <c r="KXB16" s="23"/>
      <c r="KXC16" s="23"/>
      <c r="KXD16" s="23"/>
      <c r="KXE16" s="23"/>
      <c r="KXF16" s="23"/>
      <c r="KXG16" s="23"/>
      <c r="KXH16" s="23"/>
      <c r="KXI16" s="23"/>
      <c r="KXJ16" s="23"/>
      <c r="KXK16" s="23"/>
      <c r="KXL16" s="23"/>
      <c r="KXM16" s="23"/>
      <c r="KXN16" s="23"/>
      <c r="KXO16" s="23"/>
      <c r="KXP16" s="23"/>
      <c r="KXQ16" s="23"/>
      <c r="KXR16" s="23"/>
      <c r="KXS16" s="23"/>
      <c r="KXT16" s="23"/>
      <c r="KXU16" s="23"/>
      <c r="KXV16" s="23"/>
      <c r="KXW16" s="23"/>
      <c r="KXX16" s="23"/>
      <c r="KXY16" s="23"/>
      <c r="KXZ16" s="23"/>
      <c r="KYA16" s="23"/>
      <c r="KYB16" s="23"/>
      <c r="KYC16" s="23"/>
      <c r="KYD16" s="23"/>
      <c r="KYE16" s="23"/>
      <c r="KYF16" s="23"/>
      <c r="KYG16" s="23"/>
      <c r="KYH16" s="23"/>
      <c r="KYI16" s="23"/>
      <c r="KYJ16" s="23"/>
      <c r="KYK16" s="23"/>
      <c r="KYL16" s="23"/>
      <c r="KYM16" s="23"/>
      <c r="KYN16" s="23"/>
      <c r="KYO16" s="23"/>
      <c r="KYP16" s="23"/>
      <c r="KYQ16" s="23"/>
      <c r="KYR16" s="23"/>
      <c r="KYS16" s="23"/>
      <c r="KYT16" s="23"/>
      <c r="KYU16" s="23"/>
      <c r="KYV16" s="23"/>
      <c r="KYW16" s="23"/>
      <c r="KYX16" s="23"/>
      <c r="KYY16" s="23"/>
      <c r="KYZ16" s="23"/>
      <c r="KZA16" s="23"/>
      <c r="KZB16" s="23"/>
      <c r="KZC16" s="23"/>
      <c r="KZD16" s="23"/>
      <c r="KZE16" s="23"/>
      <c r="KZF16" s="23"/>
      <c r="KZG16" s="23"/>
      <c r="KZH16" s="23"/>
      <c r="KZI16" s="23"/>
      <c r="KZJ16" s="23"/>
      <c r="KZK16" s="23"/>
      <c r="KZL16" s="23"/>
      <c r="KZM16" s="23"/>
      <c r="KZN16" s="23"/>
      <c r="KZO16" s="23"/>
      <c r="KZP16" s="23"/>
      <c r="KZQ16" s="23"/>
      <c r="KZR16" s="23"/>
      <c r="KZS16" s="23"/>
      <c r="KZT16" s="23"/>
      <c r="KZU16" s="23"/>
      <c r="KZV16" s="23"/>
      <c r="KZW16" s="23"/>
      <c r="KZX16" s="23"/>
      <c r="KZY16" s="23"/>
      <c r="KZZ16" s="23"/>
      <c r="LAA16" s="23"/>
      <c r="LAB16" s="23"/>
      <c r="LAC16" s="23"/>
      <c r="LAD16" s="23"/>
      <c r="LAE16" s="23"/>
      <c r="LAF16" s="23"/>
      <c r="LAG16" s="23"/>
      <c r="LAH16" s="23"/>
      <c r="LAI16" s="23"/>
      <c r="LAJ16" s="23"/>
      <c r="LAK16" s="23"/>
      <c r="LAL16" s="23"/>
      <c r="LAM16" s="23"/>
      <c r="LAN16" s="23"/>
      <c r="LAO16" s="23"/>
      <c r="LAP16" s="23"/>
      <c r="LAQ16" s="23"/>
      <c r="LAR16" s="23"/>
      <c r="LAS16" s="23"/>
      <c r="LAT16" s="23"/>
      <c r="LAU16" s="23"/>
      <c r="LAV16" s="23"/>
      <c r="LAW16" s="23"/>
      <c r="LAX16" s="23"/>
      <c r="LAY16" s="23"/>
      <c r="LAZ16" s="23"/>
      <c r="LBA16" s="23"/>
      <c r="LBB16" s="23"/>
      <c r="LBC16" s="23"/>
      <c r="LBD16" s="23"/>
      <c r="LBE16" s="23"/>
      <c r="LBF16" s="23"/>
      <c r="LBG16" s="23"/>
      <c r="LBH16" s="23"/>
      <c r="LBI16" s="23"/>
      <c r="LBJ16" s="23"/>
      <c r="LBK16" s="23"/>
      <c r="LBL16" s="23"/>
      <c r="LBM16" s="23"/>
      <c r="LBN16" s="23"/>
      <c r="LBO16" s="23"/>
      <c r="LBP16" s="23"/>
      <c r="LBQ16" s="23"/>
      <c r="LBR16" s="23"/>
      <c r="LBS16" s="23"/>
      <c r="LBT16" s="23"/>
      <c r="LBU16" s="23"/>
      <c r="LBV16" s="23"/>
      <c r="LBW16" s="23"/>
      <c r="LBX16" s="23"/>
      <c r="LBY16" s="23"/>
      <c r="LBZ16" s="23"/>
      <c r="LCA16" s="23"/>
      <c r="LCB16" s="23"/>
      <c r="LCC16" s="23"/>
      <c r="LCD16" s="23"/>
      <c r="LCE16" s="23"/>
      <c r="LCF16" s="23"/>
      <c r="LCG16" s="23"/>
      <c r="LCH16" s="23"/>
      <c r="LCI16" s="23"/>
      <c r="LCJ16" s="23"/>
      <c r="LCK16" s="23"/>
      <c r="LCL16" s="23"/>
      <c r="LCM16" s="23"/>
      <c r="LCN16" s="23"/>
      <c r="LCO16" s="23"/>
      <c r="LCP16" s="23"/>
      <c r="LCQ16" s="23"/>
      <c r="LCR16" s="23"/>
      <c r="LCS16" s="23"/>
      <c r="LCT16" s="23"/>
      <c r="LCU16" s="23"/>
      <c r="LCV16" s="23"/>
      <c r="LCW16" s="23"/>
      <c r="LCX16" s="23"/>
      <c r="LCY16" s="23"/>
      <c r="LCZ16" s="23"/>
      <c r="LDA16" s="23"/>
      <c r="LDB16" s="23"/>
      <c r="LDC16" s="23"/>
      <c r="LDD16" s="23"/>
      <c r="LDE16" s="23"/>
      <c r="LDF16" s="23"/>
      <c r="LDG16" s="23"/>
      <c r="LDH16" s="23"/>
      <c r="LDI16" s="23"/>
      <c r="LDJ16" s="23"/>
      <c r="LDK16" s="23"/>
      <c r="LDL16" s="23"/>
      <c r="LDM16" s="23"/>
      <c r="LDN16" s="23"/>
      <c r="LDO16" s="23"/>
      <c r="LDP16" s="23"/>
      <c r="LDQ16" s="23"/>
      <c r="LDR16" s="23"/>
      <c r="LDS16" s="23"/>
      <c r="LDT16" s="23"/>
      <c r="LDU16" s="23"/>
      <c r="LDV16" s="23"/>
      <c r="LDW16" s="23"/>
      <c r="LDX16" s="23"/>
      <c r="LDY16" s="23"/>
      <c r="LDZ16" s="23"/>
      <c r="LEA16" s="23"/>
      <c r="LEB16" s="23"/>
      <c r="LEC16" s="23"/>
      <c r="LED16" s="23"/>
      <c r="LEE16" s="23"/>
      <c r="LEF16" s="23"/>
      <c r="LEG16" s="23"/>
      <c r="LEH16" s="23"/>
      <c r="LEI16" s="23"/>
      <c r="LEJ16" s="23"/>
      <c r="LEK16" s="23"/>
      <c r="LEL16" s="23"/>
      <c r="LEM16" s="23"/>
      <c r="LEN16" s="23"/>
      <c r="LEO16" s="23"/>
      <c r="LEP16" s="23"/>
      <c r="LEQ16" s="23"/>
      <c r="LER16" s="23"/>
      <c r="LES16" s="23"/>
      <c r="LET16" s="23"/>
      <c r="LEU16" s="23"/>
      <c r="LEV16" s="23"/>
      <c r="LEW16" s="23"/>
      <c r="LEX16" s="23"/>
      <c r="LEY16" s="23"/>
      <c r="LEZ16" s="23"/>
      <c r="LFA16" s="23"/>
      <c r="LFB16" s="23"/>
      <c r="LFC16" s="23"/>
      <c r="LFD16" s="23"/>
      <c r="LFE16" s="23"/>
      <c r="LFF16" s="23"/>
      <c r="LFG16" s="23"/>
      <c r="LFH16" s="23"/>
      <c r="LFI16" s="23"/>
      <c r="LFJ16" s="23"/>
      <c r="LFK16" s="23"/>
      <c r="LFL16" s="23"/>
      <c r="LFM16" s="23"/>
      <c r="LFN16" s="23"/>
      <c r="LFO16" s="23"/>
      <c r="LFP16" s="23"/>
      <c r="LFQ16" s="23"/>
      <c r="LFR16" s="23"/>
      <c r="LFS16" s="23"/>
      <c r="LFT16" s="23"/>
      <c r="LFU16" s="23"/>
      <c r="LFV16" s="23"/>
      <c r="LFW16" s="23"/>
      <c r="LFX16" s="23"/>
      <c r="LFY16" s="23"/>
      <c r="LFZ16" s="23"/>
      <c r="LGA16" s="23"/>
      <c r="LGB16" s="23"/>
      <c r="LGC16" s="23"/>
      <c r="LGD16" s="23"/>
      <c r="LGE16" s="23"/>
      <c r="LGF16" s="23"/>
      <c r="LGG16" s="23"/>
      <c r="LGH16" s="23"/>
      <c r="LGI16" s="23"/>
      <c r="LGJ16" s="23"/>
      <c r="LGK16" s="23"/>
      <c r="LGL16" s="23"/>
      <c r="LGM16" s="23"/>
      <c r="LGN16" s="23"/>
      <c r="LGO16" s="23"/>
      <c r="LGP16" s="23"/>
      <c r="LGQ16" s="23"/>
      <c r="LGR16" s="23"/>
      <c r="LGS16" s="23"/>
      <c r="LGT16" s="23"/>
      <c r="LGU16" s="23"/>
      <c r="LGV16" s="23"/>
      <c r="LGW16" s="23"/>
      <c r="LGX16" s="23"/>
      <c r="LGY16" s="23"/>
      <c r="LGZ16" s="23"/>
      <c r="LHA16" s="23"/>
      <c r="LHB16" s="23"/>
      <c r="LHC16" s="23"/>
      <c r="LHD16" s="23"/>
      <c r="LHE16" s="23"/>
      <c r="LHF16" s="23"/>
      <c r="LHG16" s="23"/>
      <c r="LHH16" s="23"/>
      <c r="LHI16" s="23"/>
      <c r="LHJ16" s="23"/>
      <c r="LHK16" s="23"/>
      <c r="LHL16" s="23"/>
      <c r="LHM16" s="23"/>
      <c r="LHN16" s="23"/>
      <c r="LHO16" s="23"/>
      <c r="LHP16" s="23"/>
      <c r="LHQ16" s="23"/>
      <c r="LHR16" s="23"/>
      <c r="LHS16" s="23"/>
      <c r="LHT16" s="23"/>
      <c r="LHU16" s="23"/>
      <c r="LHV16" s="23"/>
      <c r="LHW16" s="23"/>
      <c r="LHX16" s="23"/>
      <c r="LHY16" s="23"/>
      <c r="LHZ16" s="23"/>
      <c r="LIA16" s="23"/>
      <c r="LIB16" s="23"/>
      <c r="LIC16" s="23"/>
      <c r="LID16" s="23"/>
      <c r="LIE16" s="23"/>
      <c r="LIF16" s="23"/>
      <c r="LIG16" s="23"/>
      <c r="LIH16" s="23"/>
      <c r="LII16" s="23"/>
      <c r="LIJ16" s="23"/>
      <c r="LIK16" s="23"/>
      <c r="LIL16" s="23"/>
      <c r="LIM16" s="23"/>
      <c r="LIN16" s="23"/>
      <c r="LIO16" s="23"/>
      <c r="LIP16" s="23"/>
      <c r="LIQ16" s="23"/>
      <c r="LIR16" s="23"/>
      <c r="LIS16" s="23"/>
      <c r="LIT16" s="23"/>
      <c r="LIU16" s="23"/>
      <c r="LIV16" s="23"/>
      <c r="LIW16" s="23"/>
      <c r="LIX16" s="23"/>
      <c r="LIY16" s="23"/>
      <c r="LIZ16" s="23"/>
      <c r="LJA16" s="23"/>
      <c r="LJB16" s="23"/>
      <c r="LJC16" s="23"/>
      <c r="LJD16" s="23"/>
      <c r="LJE16" s="23"/>
      <c r="LJF16" s="23"/>
      <c r="LJG16" s="23"/>
      <c r="LJH16" s="23"/>
      <c r="LJI16" s="23"/>
      <c r="LJJ16" s="23"/>
      <c r="LJK16" s="23"/>
      <c r="LJL16" s="23"/>
      <c r="LJM16" s="23"/>
      <c r="LJN16" s="23"/>
      <c r="LJO16" s="23"/>
      <c r="LJP16" s="23"/>
      <c r="LJQ16" s="23"/>
      <c r="LJR16" s="23"/>
      <c r="LJS16" s="23"/>
      <c r="LJT16" s="23"/>
      <c r="LJU16" s="23"/>
      <c r="LJV16" s="23"/>
      <c r="LJW16" s="23"/>
      <c r="LJX16" s="23"/>
      <c r="LJY16" s="23"/>
      <c r="LJZ16" s="23"/>
      <c r="LKA16" s="23"/>
      <c r="LKB16" s="23"/>
      <c r="LKC16" s="23"/>
      <c r="LKD16" s="23"/>
      <c r="LKE16" s="23"/>
      <c r="LKF16" s="23"/>
      <c r="LKG16" s="23"/>
      <c r="LKH16" s="23"/>
      <c r="LKI16" s="23"/>
      <c r="LKJ16" s="23"/>
      <c r="LKK16" s="23"/>
      <c r="LKL16" s="23"/>
      <c r="LKM16" s="23"/>
      <c r="LKN16" s="23"/>
      <c r="LKO16" s="23"/>
      <c r="LKP16" s="23"/>
      <c r="LKQ16" s="23"/>
      <c r="LKR16" s="23"/>
      <c r="LKS16" s="23"/>
      <c r="LKT16" s="23"/>
      <c r="LKU16" s="23"/>
      <c r="LKV16" s="23"/>
      <c r="LKW16" s="23"/>
      <c r="LKX16" s="23"/>
      <c r="LKY16" s="23"/>
      <c r="LKZ16" s="23"/>
      <c r="LLA16" s="23"/>
      <c r="LLB16" s="23"/>
      <c r="LLC16" s="23"/>
      <c r="LLD16" s="23"/>
      <c r="LLE16" s="23"/>
      <c r="LLF16" s="23"/>
      <c r="LLG16" s="23"/>
      <c r="LLH16" s="23"/>
      <c r="LLI16" s="23"/>
      <c r="LLJ16" s="23"/>
      <c r="LLK16" s="23"/>
      <c r="LLL16" s="23"/>
      <c r="LLM16" s="23"/>
      <c r="LLN16" s="23"/>
      <c r="LLO16" s="23"/>
      <c r="LLP16" s="23"/>
      <c r="LLQ16" s="23"/>
      <c r="LLR16" s="23"/>
      <c r="LLS16" s="23"/>
      <c r="LLT16" s="23"/>
      <c r="LLU16" s="23"/>
      <c r="LLV16" s="23"/>
      <c r="LLW16" s="23"/>
      <c r="LLX16" s="23"/>
      <c r="LLY16" s="23"/>
      <c r="LLZ16" s="23"/>
      <c r="LMA16" s="23"/>
      <c r="LMB16" s="23"/>
      <c r="LMC16" s="23"/>
      <c r="LMD16" s="23"/>
      <c r="LME16" s="23"/>
      <c r="LMF16" s="23"/>
      <c r="LMG16" s="23"/>
      <c r="LMH16" s="23"/>
      <c r="LMI16" s="23"/>
      <c r="LMJ16" s="23"/>
      <c r="LMK16" s="23"/>
      <c r="LML16" s="23"/>
      <c r="LMM16" s="23"/>
      <c r="LMN16" s="23"/>
      <c r="LMO16" s="23"/>
      <c r="LMP16" s="23"/>
      <c r="LMQ16" s="23"/>
      <c r="LMR16" s="23"/>
      <c r="LMS16" s="23"/>
      <c r="LMT16" s="23"/>
      <c r="LMU16" s="23"/>
      <c r="LMV16" s="23"/>
      <c r="LMW16" s="23"/>
      <c r="LMX16" s="23"/>
      <c r="LMY16" s="23"/>
      <c r="LMZ16" s="23"/>
      <c r="LNA16" s="23"/>
      <c r="LNB16" s="23"/>
      <c r="LNC16" s="23"/>
      <c r="LND16" s="23"/>
      <c r="LNE16" s="23"/>
      <c r="LNF16" s="23"/>
      <c r="LNG16" s="23"/>
      <c r="LNH16" s="23"/>
      <c r="LNI16" s="23"/>
      <c r="LNJ16" s="23"/>
      <c r="LNK16" s="23"/>
      <c r="LNL16" s="23"/>
      <c r="LNM16" s="23"/>
      <c r="LNN16" s="23"/>
      <c r="LNO16" s="23"/>
      <c r="LNP16" s="23"/>
      <c r="LNQ16" s="23"/>
      <c r="LNR16" s="23"/>
      <c r="LNS16" s="23"/>
      <c r="LNT16" s="23"/>
      <c r="LNU16" s="23"/>
      <c r="LNV16" s="23"/>
      <c r="LNW16" s="23"/>
      <c r="LNX16" s="23"/>
      <c r="LNY16" s="23"/>
      <c r="LNZ16" s="23"/>
      <c r="LOA16" s="23"/>
      <c r="LOB16" s="23"/>
      <c r="LOC16" s="23"/>
      <c r="LOD16" s="23"/>
      <c r="LOE16" s="23"/>
      <c r="LOF16" s="23"/>
      <c r="LOG16" s="23"/>
      <c r="LOH16" s="23"/>
      <c r="LOI16" s="23"/>
      <c r="LOJ16" s="23"/>
      <c r="LOK16" s="23"/>
      <c r="LOL16" s="23"/>
      <c r="LOM16" s="23"/>
      <c r="LON16" s="23"/>
      <c r="LOO16" s="23"/>
      <c r="LOP16" s="23"/>
      <c r="LOQ16" s="23"/>
      <c r="LOR16" s="23"/>
      <c r="LOS16" s="23"/>
      <c r="LOT16" s="23"/>
      <c r="LOU16" s="23"/>
      <c r="LOV16" s="23"/>
      <c r="LOW16" s="23"/>
      <c r="LOX16" s="23"/>
      <c r="LOY16" s="23"/>
      <c r="LOZ16" s="23"/>
      <c r="LPA16" s="23"/>
      <c r="LPB16" s="23"/>
      <c r="LPC16" s="23"/>
      <c r="LPD16" s="23"/>
      <c r="LPE16" s="23"/>
      <c r="LPF16" s="23"/>
      <c r="LPG16" s="23"/>
      <c r="LPH16" s="23"/>
      <c r="LPI16" s="23"/>
      <c r="LPJ16" s="23"/>
      <c r="LPK16" s="23"/>
      <c r="LPL16" s="23"/>
      <c r="LPM16" s="23"/>
      <c r="LPN16" s="23"/>
      <c r="LPO16" s="23"/>
      <c r="LPP16" s="23"/>
      <c r="LPQ16" s="23"/>
      <c r="LPR16" s="23"/>
      <c r="LPS16" s="23"/>
      <c r="LPT16" s="23"/>
      <c r="LPU16" s="23"/>
      <c r="LPV16" s="23"/>
      <c r="LPW16" s="23"/>
      <c r="LPX16" s="23"/>
      <c r="LPY16" s="23"/>
      <c r="LPZ16" s="23"/>
      <c r="LQA16" s="23"/>
      <c r="LQB16" s="23"/>
      <c r="LQC16" s="23"/>
      <c r="LQD16" s="23"/>
      <c r="LQE16" s="23"/>
      <c r="LQF16" s="23"/>
      <c r="LQG16" s="23"/>
      <c r="LQH16" s="23"/>
      <c r="LQI16" s="23"/>
      <c r="LQJ16" s="23"/>
      <c r="LQK16" s="23"/>
      <c r="LQL16" s="23"/>
      <c r="LQM16" s="23"/>
      <c r="LQN16" s="23"/>
      <c r="LQO16" s="23"/>
      <c r="LQP16" s="23"/>
      <c r="LQQ16" s="23"/>
      <c r="LQR16" s="23"/>
      <c r="LQS16" s="23"/>
      <c r="LQT16" s="23"/>
      <c r="LQU16" s="23"/>
      <c r="LQV16" s="23"/>
      <c r="LQW16" s="23"/>
      <c r="LQX16" s="23"/>
      <c r="LQY16" s="23"/>
      <c r="LQZ16" s="23"/>
      <c r="LRA16" s="23"/>
      <c r="LRB16" s="23"/>
      <c r="LRC16" s="23"/>
      <c r="LRD16" s="23"/>
      <c r="LRE16" s="23"/>
      <c r="LRF16" s="23"/>
      <c r="LRG16" s="23"/>
      <c r="LRH16" s="23"/>
      <c r="LRI16" s="23"/>
      <c r="LRJ16" s="23"/>
      <c r="LRK16" s="23"/>
      <c r="LRL16" s="23"/>
      <c r="LRM16" s="23"/>
      <c r="LRN16" s="23"/>
      <c r="LRO16" s="23"/>
      <c r="LRP16" s="23"/>
      <c r="LRQ16" s="23"/>
      <c r="LRR16" s="23"/>
      <c r="LRS16" s="23"/>
      <c r="LRT16" s="23"/>
      <c r="LRU16" s="23"/>
      <c r="LRV16" s="23"/>
      <c r="LRW16" s="23"/>
      <c r="LRX16" s="23"/>
      <c r="LRY16" s="23"/>
      <c r="LRZ16" s="23"/>
      <c r="LSA16" s="23"/>
      <c r="LSB16" s="23"/>
      <c r="LSC16" s="23"/>
      <c r="LSD16" s="23"/>
      <c r="LSE16" s="23"/>
      <c r="LSF16" s="23"/>
      <c r="LSG16" s="23"/>
      <c r="LSH16" s="23"/>
      <c r="LSI16" s="23"/>
      <c r="LSJ16" s="23"/>
      <c r="LSK16" s="23"/>
      <c r="LSL16" s="23"/>
      <c r="LSM16" s="23"/>
      <c r="LSN16" s="23"/>
      <c r="LSO16" s="23"/>
      <c r="LSP16" s="23"/>
      <c r="LSQ16" s="23"/>
      <c r="LSR16" s="23"/>
      <c r="LSS16" s="23"/>
      <c r="LST16" s="23"/>
      <c r="LSU16" s="23"/>
      <c r="LSV16" s="23"/>
      <c r="LSW16" s="23"/>
      <c r="LSX16" s="23"/>
      <c r="LSY16" s="23"/>
      <c r="LSZ16" s="23"/>
      <c r="LTA16" s="23"/>
      <c r="LTB16" s="23"/>
      <c r="LTC16" s="23"/>
      <c r="LTD16" s="23"/>
      <c r="LTE16" s="23"/>
      <c r="LTF16" s="23"/>
      <c r="LTG16" s="23"/>
      <c r="LTH16" s="23"/>
      <c r="LTI16" s="23"/>
      <c r="LTJ16" s="23"/>
      <c r="LTK16" s="23"/>
      <c r="LTL16" s="23"/>
      <c r="LTM16" s="23"/>
      <c r="LTN16" s="23"/>
      <c r="LTO16" s="23"/>
      <c r="LTP16" s="23"/>
      <c r="LTQ16" s="23"/>
      <c r="LTR16" s="23"/>
      <c r="LTS16" s="23"/>
      <c r="LTT16" s="23"/>
      <c r="LTU16" s="23"/>
      <c r="LTV16" s="23"/>
      <c r="LTW16" s="23"/>
      <c r="LTX16" s="23"/>
      <c r="LTY16" s="23"/>
      <c r="LTZ16" s="23"/>
      <c r="LUA16" s="23"/>
      <c r="LUB16" s="23"/>
      <c r="LUC16" s="23"/>
      <c r="LUD16" s="23"/>
      <c r="LUE16" s="23"/>
      <c r="LUF16" s="23"/>
      <c r="LUG16" s="23"/>
      <c r="LUH16" s="23"/>
      <c r="LUI16" s="23"/>
      <c r="LUJ16" s="23"/>
      <c r="LUK16" s="23"/>
      <c r="LUL16" s="23"/>
      <c r="LUM16" s="23"/>
      <c r="LUN16" s="23"/>
      <c r="LUO16" s="23"/>
      <c r="LUP16" s="23"/>
      <c r="LUQ16" s="23"/>
      <c r="LUR16" s="23"/>
      <c r="LUS16" s="23"/>
      <c r="LUT16" s="23"/>
      <c r="LUU16" s="23"/>
      <c r="LUV16" s="23"/>
      <c r="LUW16" s="23"/>
      <c r="LUX16" s="23"/>
      <c r="LUY16" s="23"/>
      <c r="LUZ16" s="23"/>
      <c r="LVA16" s="23"/>
      <c r="LVB16" s="23"/>
      <c r="LVC16" s="23"/>
      <c r="LVD16" s="23"/>
      <c r="LVE16" s="23"/>
      <c r="LVF16" s="23"/>
      <c r="LVG16" s="23"/>
      <c r="LVH16" s="23"/>
      <c r="LVI16" s="23"/>
      <c r="LVJ16" s="23"/>
      <c r="LVK16" s="23"/>
      <c r="LVL16" s="23"/>
      <c r="LVM16" s="23"/>
      <c r="LVN16" s="23"/>
      <c r="LVO16" s="23"/>
      <c r="LVP16" s="23"/>
      <c r="LVQ16" s="23"/>
      <c r="LVR16" s="23"/>
      <c r="LVS16" s="23"/>
      <c r="LVT16" s="23"/>
      <c r="LVU16" s="23"/>
      <c r="LVV16" s="23"/>
      <c r="LVW16" s="23"/>
      <c r="LVX16" s="23"/>
      <c r="LVY16" s="23"/>
      <c r="LVZ16" s="23"/>
      <c r="LWA16" s="23"/>
      <c r="LWB16" s="23"/>
      <c r="LWC16" s="23"/>
      <c r="LWD16" s="23"/>
      <c r="LWE16" s="23"/>
      <c r="LWF16" s="23"/>
      <c r="LWG16" s="23"/>
      <c r="LWH16" s="23"/>
      <c r="LWI16" s="23"/>
      <c r="LWJ16" s="23"/>
      <c r="LWK16" s="23"/>
      <c r="LWL16" s="23"/>
      <c r="LWM16" s="23"/>
      <c r="LWN16" s="23"/>
      <c r="LWO16" s="23"/>
      <c r="LWP16" s="23"/>
      <c r="LWQ16" s="23"/>
      <c r="LWR16" s="23"/>
      <c r="LWS16" s="23"/>
      <c r="LWT16" s="23"/>
      <c r="LWU16" s="23"/>
      <c r="LWV16" s="23"/>
      <c r="LWW16" s="23"/>
      <c r="LWX16" s="23"/>
      <c r="LWY16" s="23"/>
      <c r="LWZ16" s="23"/>
      <c r="LXA16" s="23"/>
      <c r="LXB16" s="23"/>
      <c r="LXC16" s="23"/>
      <c r="LXD16" s="23"/>
      <c r="LXE16" s="23"/>
      <c r="LXF16" s="23"/>
      <c r="LXG16" s="23"/>
      <c r="LXH16" s="23"/>
      <c r="LXI16" s="23"/>
      <c r="LXJ16" s="23"/>
      <c r="LXK16" s="23"/>
      <c r="LXL16" s="23"/>
      <c r="LXM16" s="23"/>
      <c r="LXN16" s="23"/>
      <c r="LXO16" s="23"/>
      <c r="LXP16" s="23"/>
      <c r="LXQ16" s="23"/>
      <c r="LXR16" s="23"/>
      <c r="LXS16" s="23"/>
      <c r="LXT16" s="23"/>
      <c r="LXU16" s="23"/>
      <c r="LXV16" s="23"/>
      <c r="LXW16" s="23"/>
      <c r="LXX16" s="23"/>
      <c r="LXY16" s="23"/>
      <c r="LXZ16" s="23"/>
      <c r="LYA16" s="23"/>
      <c r="LYB16" s="23"/>
      <c r="LYC16" s="23"/>
      <c r="LYD16" s="23"/>
      <c r="LYE16" s="23"/>
      <c r="LYF16" s="23"/>
      <c r="LYG16" s="23"/>
      <c r="LYH16" s="23"/>
      <c r="LYI16" s="23"/>
      <c r="LYJ16" s="23"/>
      <c r="LYK16" s="23"/>
      <c r="LYL16" s="23"/>
      <c r="LYM16" s="23"/>
      <c r="LYN16" s="23"/>
      <c r="LYO16" s="23"/>
      <c r="LYP16" s="23"/>
      <c r="LYQ16" s="23"/>
      <c r="LYR16" s="23"/>
      <c r="LYS16" s="23"/>
      <c r="LYT16" s="23"/>
      <c r="LYU16" s="23"/>
      <c r="LYV16" s="23"/>
      <c r="LYW16" s="23"/>
      <c r="LYX16" s="23"/>
      <c r="LYY16" s="23"/>
      <c r="LYZ16" s="23"/>
      <c r="LZA16" s="23"/>
      <c r="LZB16" s="23"/>
      <c r="LZC16" s="23"/>
      <c r="LZD16" s="23"/>
      <c r="LZE16" s="23"/>
      <c r="LZF16" s="23"/>
      <c r="LZG16" s="23"/>
      <c r="LZH16" s="23"/>
      <c r="LZI16" s="23"/>
      <c r="LZJ16" s="23"/>
      <c r="LZK16" s="23"/>
      <c r="LZL16" s="23"/>
      <c r="LZM16" s="23"/>
      <c r="LZN16" s="23"/>
      <c r="LZO16" s="23"/>
      <c r="LZP16" s="23"/>
      <c r="LZQ16" s="23"/>
      <c r="LZR16" s="23"/>
      <c r="LZS16" s="23"/>
      <c r="LZT16" s="23"/>
      <c r="LZU16" s="23"/>
      <c r="LZV16" s="23"/>
      <c r="LZW16" s="23"/>
      <c r="LZX16" s="23"/>
      <c r="LZY16" s="23"/>
      <c r="LZZ16" s="23"/>
      <c r="MAA16" s="23"/>
      <c r="MAB16" s="23"/>
      <c r="MAC16" s="23"/>
      <c r="MAD16" s="23"/>
      <c r="MAE16" s="23"/>
      <c r="MAF16" s="23"/>
      <c r="MAG16" s="23"/>
      <c r="MAH16" s="23"/>
      <c r="MAI16" s="23"/>
      <c r="MAJ16" s="23"/>
      <c r="MAK16" s="23"/>
      <c r="MAL16" s="23"/>
      <c r="MAM16" s="23"/>
      <c r="MAN16" s="23"/>
      <c r="MAO16" s="23"/>
      <c r="MAP16" s="23"/>
      <c r="MAQ16" s="23"/>
      <c r="MAR16" s="23"/>
      <c r="MAS16" s="23"/>
      <c r="MAT16" s="23"/>
      <c r="MAU16" s="23"/>
      <c r="MAV16" s="23"/>
      <c r="MAW16" s="23"/>
      <c r="MAX16" s="23"/>
      <c r="MAY16" s="23"/>
      <c r="MAZ16" s="23"/>
      <c r="MBA16" s="23"/>
      <c r="MBB16" s="23"/>
      <c r="MBC16" s="23"/>
      <c r="MBD16" s="23"/>
      <c r="MBE16" s="23"/>
      <c r="MBF16" s="23"/>
      <c r="MBG16" s="23"/>
      <c r="MBH16" s="23"/>
      <c r="MBI16" s="23"/>
      <c r="MBJ16" s="23"/>
      <c r="MBK16" s="23"/>
      <c r="MBL16" s="23"/>
      <c r="MBM16" s="23"/>
      <c r="MBN16" s="23"/>
      <c r="MBO16" s="23"/>
      <c r="MBP16" s="23"/>
      <c r="MBQ16" s="23"/>
      <c r="MBR16" s="23"/>
      <c r="MBS16" s="23"/>
      <c r="MBT16" s="23"/>
      <c r="MBU16" s="23"/>
      <c r="MBV16" s="23"/>
      <c r="MBW16" s="23"/>
      <c r="MBX16" s="23"/>
      <c r="MBY16" s="23"/>
      <c r="MBZ16" s="23"/>
      <c r="MCA16" s="23"/>
      <c r="MCB16" s="23"/>
      <c r="MCC16" s="23"/>
      <c r="MCD16" s="23"/>
      <c r="MCE16" s="23"/>
      <c r="MCF16" s="23"/>
      <c r="MCG16" s="23"/>
      <c r="MCH16" s="23"/>
      <c r="MCI16" s="23"/>
      <c r="MCJ16" s="23"/>
      <c r="MCK16" s="23"/>
      <c r="MCL16" s="23"/>
      <c r="MCM16" s="23"/>
      <c r="MCN16" s="23"/>
      <c r="MCO16" s="23"/>
      <c r="MCP16" s="23"/>
      <c r="MCQ16" s="23"/>
      <c r="MCR16" s="23"/>
      <c r="MCS16" s="23"/>
      <c r="MCT16" s="23"/>
      <c r="MCU16" s="23"/>
      <c r="MCV16" s="23"/>
      <c r="MCW16" s="23"/>
      <c r="MCX16" s="23"/>
      <c r="MCY16" s="23"/>
      <c r="MCZ16" s="23"/>
      <c r="MDA16" s="23"/>
      <c r="MDB16" s="23"/>
      <c r="MDC16" s="23"/>
      <c r="MDD16" s="23"/>
      <c r="MDE16" s="23"/>
      <c r="MDF16" s="23"/>
      <c r="MDG16" s="23"/>
      <c r="MDH16" s="23"/>
      <c r="MDI16" s="23"/>
      <c r="MDJ16" s="23"/>
      <c r="MDK16" s="23"/>
      <c r="MDL16" s="23"/>
      <c r="MDM16" s="23"/>
      <c r="MDN16" s="23"/>
      <c r="MDO16" s="23"/>
      <c r="MDP16" s="23"/>
      <c r="MDQ16" s="23"/>
      <c r="MDR16" s="23"/>
      <c r="MDS16" s="23"/>
      <c r="MDT16" s="23"/>
      <c r="MDU16" s="23"/>
      <c r="MDV16" s="23"/>
      <c r="MDW16" s="23"/>
      <c r="MDX16" s="23"/>
      <c r="MDY16" s="23"/>
      <c r="MDZ16" s="23"/>
      <c r="MEA16" s="23"/>
      <c r="MEB16" s="23"/>
      <c r="MEC16" s="23"/>
      <c r="MED16" s="23"/>
      <c r="MEE16" s="23"/>
      <c r="MEF16" s="23"/>
      <c r="MEG16" s="23"/>
      <c r="MEH16" s="23"/>
      <c r="MEI16" s="23"/>
      <c r="MEJ16" s="23"/>
      <c r="MEK16" s="23"/>
      <c r="MEL16" s="23"/>
      <c r="MEM16" s="23"/>
      <c r="MEN16" s="23"/>
      <c r="MEO16" s="23"/>
      <c r="MEP16" s="23"/>
      <c r="MEQ16" s="23"/>
      <c r="MER16" s="23"/>
      <c r="MES16" s="23"/>
      <c r="MET16" s="23"/>
      <c r="MEU16" s="23"/>
      <c r="MEV16" s="23"/>
      <c r="MEW16" s="23"/>
      <c r="MEX16" s="23"/>
      <c r="MEY16" s="23"/>
      <c r="MEZ16" s="23"/>
      <c r="MFA16" s="23"/>
      <c r="MFB16" s="23"/>
      <c r="MFC16" s="23"/>
      <c r="MFD16" s="23"/>
      <c r="MFE16" s="23"/>
      <c r="MFF16" s="23"/>
      <c r="MFG16" s="23"/>
      <c r="MFH16" s="23"/>
      <c r="MFI16" s="23"/>
      <c r="MFJ16" s="23"/>
      <c r="MFK16" s="23"/>
      <c r="MFL16" s="23"/>
      <c r="MFM16" s="23"/>
      <c r="MFN16" s="23"/>
      <c r="MFO16" s="23"/>
      <c r="MFP16" s="23"/>
      <c r="MFQ16" s="23"/>
      <c r="MFR16" s="23"/>
      <c r="MFS16" s="23"/>
      <c r="MFT16" s="23"/>
      <c r="MFU16" s="23"/>
      <c r="MFV16" s="23"/>
      <c r="MFW16" s="23"/>
      <c r="MFX16" s="23"/>
      <c r="MFY16" s="23"/>
      <c r="MFZ16" s="23"/>
      <c r="MGA16" s="23"/>
      <c r="MGB16" s="23"/>
      <c r="MGC16" s="23"/>
      <c r="MGD16" s="23"/>
      <c r="MGE16" s="23"/>
      <c r="MGF16" s="23"/>
      <c r="MGG16" s="23"/>
      <c r="MGH16" s="23"/>
      <c r="MGI16" s="23"/>
      <c r="MGJ16" s="23"/>
      <c r="MGK16" s="23"/>
      <c r="MGL16" s="23"/>
      <c r="MGM16" s="23"/>
      <c r="MGN16" s="23"/>
      <c r="MGO16" s="23"/>
      <c r="MGP16" s="23"/>
      <c r="MGQ16" s="23"/>
      <c r="MGR16" s="23"/>
      <c r="MGS16" s="23"/>
      <c r="MGT16" s="23"/>
      <c r="MGU16" s="23"/>
      <c r="MGV16" s="23"/>
      <c r="MGW16" s="23"/>
      <c r="MGX16" s="23"/>
      <c r="MGY16" s="23"/>
      <c r="MGZ16" s="23"/>
      <c r="MHA16" s="23"/>
      <c r="MHB16" s="23"/>
      <c r="MHC16" s="23"/>
      <c r="MHD16" s="23"/>
      <c r="MHE16" s="23"/>
      <c r="MHF16" s="23"/>
      <c r="MHG16" s="23"/>
      <c r="MHH16" s="23"/>
      <c r="MHI16" s="23"/>
      <c r="MHJ16" s="23"/>
      <c r="MHK16" s="23"/>
      <c r="MHL16" s="23"/>
      <c r="MHM16" s="23"/>
      <c r="MHN16" s="23"/>
      <c r="MHO16" s="23"/>
      <c r="MHP16" s="23"/>
      <c r="MHQ16" s="23"/>
      <c r="MHR16" s="23"/>
      <c r="MHS16" s="23"/>
      <c r="MHT16" s="23"/>
      <c r="MHU16" s="23"/>
      <c r="MHV16" s="23"/>
      <c r="MHW16" s="23"/>
      <c r="MHX16" s="23"/>
      <c r="MHY16" s="23"/>
      <c r="MHZ16" s="23"/>
      <c r="MIA16" s="23"/>
      <c r="MIB16" s="23"/>
      <c r="MIC16" s="23"/>
      <c r="MID16" s="23"/>
      <c r="MIE16" s="23"/>
      <c r="MIF16" s="23"/>
      <c r="MIG16" s="23"/>
      <c r="MIH16" s="23"/>
      <c r="MII16" s="23"/>
      <c r="MIJ16" s="23"/>
      <c r="MIK16" s="23"/>
      <c r="MIL16" s="23"/>
      <c r="MIM16" s="23"/>
      <c r="MIN16" s="23"/>
      <c r="MIO16" s="23"/>
      <c r="MIP16" s="23"/>
      <c r="MIQ16" s="23"/>
      <c r="MIR16" s="23"/>
      <c r="MIS16" s="23"/>
      <c r="MIT16" s="23"/>
      <c r="MIU16" s="23"/>
      <c r="MIV16" s="23"/>
      <c r="MIW16" s="23"/>
      <c r="MIX16" s="23"/>
      <c r="MIY16" s="23"/>
      <c r="MIZ16" s="23"/>
      <c r="MJA16" s="23"/>
      <c r="MJB16" s="23"/>
      <c r="MJC16" s="23"/>
      <c r="MJD16" s="23"/>
      <c r="MJE16" s="23"/>
      <c r="MJF16" s="23"/>
      <c r="MJG16" s="23"/>
      <c r="MJH16" s="23"/>
      <c r="MJI16" s="23"/>
      <c r="MJJ16" s="23"/>
      <c r="MJK16" s="23"/>
      <c r="MJL16" s="23"/>
      <c r="MJM16" s="23"/>
      <c r="MJN16" s="23"/>
      <c r="MJO16" s="23"/>
      <c r="MJP16" s="23"/>
      <c r="MJQ16" s="23"/>
      <c r="MJR16" s="23"/>
      <c r="MJS16" s="23"/>
      <c r="MJT16" s="23"/>
      <c r="MJU16" s="23"/>
      <c r="MJV16" s="23"/>
      <c r="MJW16" s="23"/>
      <c r="MJX16" s="23"/>
      <c r="MJY16" s="23"/>
      <c r="MJZ16" s="23"/>
      <c r="MKA16" s="23"/>
      <c r="MKB16" s="23"/>
      <c r="MKC16" s="23"/>
      <c r="MKD16" s="23"/>
      <c r="MKE16" s="23"/>
      <c r="MKF16" s="23"/>
      <c r="MKG16" s="23"/>
      <c r="MKH16" s="23"/>
      <c r="MKI16" s="23"/>
      <c r="MKJ16" s="23"/>
      <c r="MKK16" s="23"/>
      <c r="MKL16" s="23"/>
      <c r="MKM16" s="23"/>
      <c r="MKN16" s="23"/>
      <c r="MKO16" s="23"/>
      <c r="MKP16" s="23"/>
      <c r="MKQ16" s="23"/>
      <c r="MKR16" s="23"/>
      <c r="MKS16" s="23"/>
      <c r="MKT16" s="23"/>
      <c r="MKU16" s="23"/>
      <c r="MKV16" s="23"/>
      <c r="MKW16" s="23"/>
      <c r="MKX16" s="23"/>
      <c r="MKY16" s="23"/>
      <c r="MKZ16" s="23"/>
      <c r="MLA16" s="23"/>
      <c r="MLB16" s="23"/>
      <c r="MLC16" s="23"/>
      <c r="MLD16" s="23"/>
      <c r="MLE16" s="23"/>
      <c r="MLF16" s="23"/>
      <c r="MLG16" s="23"/>
      <c r="MLH16" s="23"/>
      <c r="MLI16" s="23"/>
      <c r="MLJ16" s="23"/>
      <c r="MLK16" s="23"/>
      <c r="MLL16" s="23"/>
      <c r="MLM16" s="23"/>
      <c r="MLN16" s="23"/>
      <c r="MLO16" s="23"/>
      <c r="MLP16" s="23"/>
      <c r="MLQ16" s="23"/>
      <c r="MLR16" s="23"/>
      <c r="MLS16" s="23"/>
      <c r="MLT16" s="23"/>
      <c r="MLU16" s="23"/>
      <c r="MLV16" s="23"/>
      <c r="MLW16" s="23"/>
      <c r="MLX16" s="23"/>
      <c r="MLY16" s="23"/>
      <c r="MLZ16" s="23"/>
      <c r="MMA16" s="23"/>
      <c r="MMB16" s="23"/>
      <c r="MMC16" s="23"/>
      <c r="MMD16" s="23"/>
      <c r="MME16" s="23"/>
      <c r="MMF16" s="23"/>
      <c r="MMG16" s="23"/>
      <c r="MMH16" s="23"/>
      <c r="MMI16" s="23"/>
      <c r="MMJ16" s="23"/>
      <c r="MMK16" s="23"/>
      <c r="MML16" s="23"/>
      <c r="MMM16" s="23"/>
      <c r="MMN16" s="23"/>
      <c r="MMO16" s="23"/>
      <c r="MMP16" s="23"/>
      <c r="MMQ16" s="23"/>
      <c r="MMR16" s="23"/>
      <c r="MMS16" s="23"/>
      <c r="MMT16" s="23"/>
      <c r="MMU16" s="23"/>
      <c r="MMV16" s="23"/>
      <c r="MMW16" s="23"/>
      <c r="MMX16" s="23"/>
      <c r="MMY16" s="23"/>
      <c r="MMZ16" s="23"/>
      <c r="MNA16" s="23"/>
      <c r="MNB16" s="23"/>
      <c r="MNC16" s="23"/>
      <c r="MND16" s="23"/>
      <c r="MNE16" s="23"/>
      <c r="MNF16" s="23"/>
      <c r="MNG16" s="23"/>
      <c r="MNH16" s="23"/>
      <c r="MNI16" s="23"/>
      <c r="MNJ16" s="23"/>
      <c r="MNK16" s="23"/>
      <c r="MNL16" s="23"/>
      <c r="MNM16" s="23"/>
      <c r="MNN16" s="23"/>
      <c r="MNO16" s="23"/>
      <c r="MNP16" s="23"/>
      <c r="MNQ16" s="23"/>
      <c r="MNR16" s="23"/>
      <c r="MNS16" s="23"/>
      <c r="MNT16" s="23"/>
      <c r="MNU16" s="23"/>
      <c r="MNV16" s="23"/>
      <c r="MNW16" s="23"/>
      <c r="MNX16" s="23"/>
      <c r="MNY16" s="23"/>
      <c r="MNZ16" s="23"/>
      <c r="MOA16" s="23"/>
      <c r="MOB16" s="23"/>
      <c r="MOC16" s="23"/>
      <c r="MOD16" s="23"/>
      <c r="MOE16" s="23"/>
      <c r="MOF16" s="23"/>
      <c r="MOG16" s="23"/>
      <c r="MOH16" s="23"/>
      <c r="MOI16" s="23"/>
      <c r="MOJ16" s="23"/>
      <c r="MOK16" s="23"/>
      <c r="MOL16" s="23"/>
      <c r="MOM16" s="23"/>
      <c r="MON16" s="23"/>
      <c r="MOO16" s="23"/>
      <c r="MOP16" s="23"/>
      <c r="MOQ16" s="23"/>
      <c r="MOR16" s="23"/>
      <c r="MOS16" s="23"/>
      <c r="MOT16" s="23"/>
      <c r="MOU16" s="23"/>
      <c r="MOV16" s="23"/>
      <c r="MOW16" s="23"/>
      <c r="MOX16" s="23"/>
      <c r="MOY16" s="23"/>
      <c r="MOZ16" s="23"/>
      <c r="MPA16" s="23"/>
      <c r="MPB16" s="23"/>
      <c r="MPC16" s="23"/>
      <c r="MPD16" s="23"/>
      <c r="MPE16" s="23"/>
      <c r="MPF16" s="23"/>
      <c r="MPG16" s="23"/>
      <c r="MPH16" s="23"/>
      <c r="MPI16" s="23"/>
      <c r="MPJ16" s="23"/>
      <c r="MPK16" s="23"/>
      <c r="MPL16" s="23"/>
      <c r="MPM16" s="23"/>
      <c r="MPN16" s="23"/>
      <c r="MPO16" s="23"/>
      <c r="MPP16" s="23"/>
      <c r="MPQ16" s="23"/>
      <c r="MPR16" s="23"/>
      <c r="MPS16" s="23"/>
      <c r="MPT16" s="23"/>
      <c r="MPU16" s="23"/>
      <c r="MPV16" s="23"/>
      <c r="MPW16" s="23"/>
      <c r="MPX16" s="23"/>
      <c r="MPY16" s="23"/>
      <c r="MPZ16" s="23"/>
      <c r="MQA16" s="23"/>
      <c r="MQB16" s="23"/>
      <c r="MQC16" s="23"/>
      <c r="MQD16" s="23"/>
      <c r="MQE16" s="23"/>
      <c r="MQF16" s="23"/>
      <c r="MQG16" s="23"/>
      <c r="MQH16" s="23"/>
      <c r="MQI16" s="23"/>
      <c r="MQJ16" s="23"/>
      <c r="MQK16" s="23"/>
      <c r="MQL16" s="23"/>
      <c r="MQM16" s="23"/>
      <c r="MQN16" s="23"/>
      <c r="MQO16" s="23"/>
      <c r="MQP16" s="23"/>
      <c r="MQQ16" s="23"/>
      <c r="MQR16" s="23"/>
      <c r="MQS16" s="23"/>
      <c r="MQT16" s="23"/>
      <c r="MQU16" s="23"/>
      <c r="MQV16" s="23"/>
      <c r="MQW16" s="23"/>
      <c r="MQX16" s="23"/>
      <c r="MQY16" s="23"/>
      <c r="MQZ16" s="23"/>
      <c r="MRA16" s="23"/>
      <c r="MRB16" s="23"/>
      <c r="MRC16" s="23"/>
      <c r="MRD16" s="23"/>
      <c r="MRE16" s="23"/>
      <c r="MRF16" s="23"/>
      <c r="MRG16" s="23"/>
      <c r="MRH16" s="23"/>
      <c r="MRI16" s="23"/>
      <c r="MRJ16" s="23"/>
      <c r="MRK16" s="23"/>
      <c r="MRL16" s="23"/>
      <c r="MRM16" s="23"/>
      <c r="MRN16" s="23"/>
      <c r="MRO16" s="23"/>
      <c r="MRP16" s="23"/>
      <c r="MRQ16" s="23"/>
      <c r="MRR16" s="23"/>
      <c r="MRS16" s="23"/>
      <c r="MRT16" s="23"/>
      <c r="MRU16" s="23"/>
      <c r="MRV16" s="23"/>
      <c r="MRW16" s="23"/>
      <c r="MRX16" s="23"/>
      <c r="MRY16" s="23"/>
      <c r="MRZ16" s="23"/>
      <c r="MSA16" s="23"/>
      <c r="MSB16" s="23"/>
      <c r="MSC16" s="23"/>
      <c r="MSD16" s="23"/>
      <c r="MSE16" s="23"/>
      <c r="MSF16" s="23"/>
      <c r="MSG16" s="23"/>
      <c r="MSH16" s="23"/>
      <c r="MSI16" s="23"/>
      <c r="MSJ16" s="23"/>
      <c r="MSK16" s="23"/>
      <c r="MSL16" s="23"/>
      <c r="MSM16" s="23"/>
      <c r="MSN16" s="23"/>
      <c r="MSO16" s="23"/>
      <c r="MSP16" s="23"/>
      <c r="MSQ16" s="23"/>
      <c r="MSR16" s="23"/>
      <c r="MSS16" s="23"/>
      <c r="MST16" s="23"/>
      <c r="MSU16" s="23"/>
      <c r="MSV16" s="23"/>
      <c r="MSW16" s="23"/>
      <c r="MSX16" s="23"/>
      <c r="MSY16" s="23"/>
      <c r="MSZ16" s="23"/>
      <c r="MTA16" s="23"/>
      <c r="MTB16" s="23"/>
      <c r="MTC16" s="23"/>
      <c r="MTD16" s="23"/>
      <c r="MTE16" s="23"/>
      <c r="MTF16" s="23"/>
      <c r="MTG16" s="23"/>
      <c r="MTH16" s="23"/>
      <c r="MTI16" s="23"/>
      <c r="MTJ16" s="23"/>
      <c r="MTK16" s="23"/>
      <c r="MTL16" s="23"/>
      <c r="MTM16" s="23"/>
      <c r="MTN16" s="23"/>
      <c r="MTO16" s="23"/>
      <c r="MTP16" s="23"/>
      <c r="MTQ16" s="23"/>
      <c r="MTR16" s="23"/>
      <c r="MTS16" s="23"/>
      <c r="MTT16" s="23"/>
      <c r="MTU16" s="23"/>
      <c r="MTV16" s="23"/>
      <c r="MTW16" s="23"/>
      <c r="MTX16" s="23"/>
      <c r="MTY16" s="23"/>
      <c r="MTZ16" s="23"/>
      <c r="MUA16" s="23"/>
      <c r="MUB16" s="23"/>
      <c r="MUC16" s="23"/>
      <c r="MUD16" s="23"/>
      <c r="MUE16" s="23"/>
      <c r="MUF16" s="23"/>
      <c r="MUG16" s="23"/>
      <c r="MUH16" s="23"/>
      <c r="MUI16" s="23"/>
      <c r="MUJ16" s="23"/>
      <c r="MUK16" s="23"/>
      <c r="MUL16" s="23"/>
      <c r="MUM16" s="23"/>
      <c r="MUN16" s="23"/>
      <c r="MUO16" s="23"/>
      <c r="MUP16" s="23"/>
      <c r="MUQ16" s="23"/>
      <c r="MUR16" s="23"/>
      <c r="MUS16" s="23"/>
      <c r="MUT16" s="23"/>
      <c r="MUU16" s="23"/>
      <c r="MUV16" s="23"/>
      <c r="MUW16" s="23"/>
      <c r="MUX16" s="23"/>
      <c r="MUY16" s="23"/>
      <c r="MUZ16" s="23"/>
      <c r="MVA16" s="23"/>
      <c r="MVB16" s="23"/>
      <c r="MVC16" s="23"/>
      <c r="MVD16" s="23"/>
      <c r="MVE16" s="23"/>
      <c r="MVF16" s="23"/>
      <c r="MVG16" s="23"/>
      <c r="MVH16" s="23"/>
      <c r="MVI16" s="23"/>
      <c r="MVJ16" s="23"/>
      <c r="MVK16" s="23"/>
      <c r="MVL16" s="23"/>
      <c r="MVM16" s="23"/>
      <c r="MVN16" s="23"/>
      <c r="MVO16" s="23"/>
      <c r="MVP16" s="23"/>
      <c r="MVQ16" s="23"/>
      <c r="MVR16" s="23"/>
      <c r="MVS16" s="23"/>
      <c r="MVT16" s="23"/>
      <c r="MVU16" s="23"/>
      <c r="MVV16" s="23"/>
      <c r="MVW16" s="23"/>
      <c r="MVX16" s="23"/>
      <c r="MVY16" s="23"/>
      <c r="MVZ16" s="23"/>
      <c r="MWA16" s="23"/>
      <c r="MWB16" s="23"/>
      <c r="MWC16" s="23"/>
      <c r="MWD16" s="23"/>
      <c r="MWE16" s="23"/>
      <c r="MWF16" s="23"/>
      <c r="MWG16" s="23"/>
      <c r="MWH16" s="23"/>
      <c r="MWI16" s="23"/>
      <c r="MWJ16" s="23"/>
      <c r="MWK16" s="23"/>
      <c r="MWL16" s="23"/>
      <c r="MWM16" s="23"/>
      <c r="MWN16" s="23"/>
      <c r="MWO16" s="23"/>
      <c r="MWP16" s="23"/>
      <c r="MWQ16" s="23"/>
      <c r="MWR16" s="23"/>
      <c r="MWS16" s="23"/>
      <c r="MWT16" s="23"/>
      <c r="MWU16" s="23"/>
      <c r="MWV16" s="23"/>
      <c r="MWW16" s="23"/>
      <c r="MWX16" s="23"/>
      <c r="MWY16" s="23"/>
      <c r="MWZ16" s="23"/>
      <c r="MXA16" s="23"/>
      <c r="MXB16" s="23"/>
      <c r="MXC16" s="23"/>
      <c r="MXD16" s="23"/>
      <c r="MXE16" s="23"/>
      <c r="MXF16" s="23"/>
      <c r="MXG16" s="23"/>
      <c r="MXH16" s="23"/>
      <c r="MXI16" s="23"/>
      <c r="MXJ16" s="23"/>
      <c r="MXK16" s="23"/>
      <c r="MXL16" s="23"/>
      <c r="MXM16" s="23"/>
      <c r="MXN16" s="23"/>
      <c r="MXO16" s="23"/>
      <c r="MXP16" s="23"/>
      <c r="MXQ16" s="23"/>
      <c r="MXR16" s="23"/>
      <c r="MXS16" s="23"/>
      <c r="MXT16" s="23"/>
      <c r="MXU16" s="23"/>
      <c r="MXV16" s="23"/>
      <c r="MXW16" s="23"/>
      <c r="MXX16" s="23"/>
      <c r="MXY16" s="23"/>
      <c r="MXZ16" s="23"/>
      <c r="MYA16" s="23"/>
      <c r="MYB16" s="23"/>
      <c r="MYC16" s="23"/>
      <c r="MYD16" s="23"/>
      <c r="MYE16" s="23"/>
      <c r="MYF16" s="23"/>
      <c r="MYG16" s="23"/>
      <c r="MYH16" s="23"/>
      <c r="MYI16" s="23"/>
      <c r="MYJ16" s="23"/>
      <c r="MYK16" s="23"/>
      <c r="MYL16" s="23"/>
      <c r="MYM16" s="23"/>
      <c r="MYN16" s="23"/>
      <c r="MYO16" s="23"/>
      <c r="MYP16" s="23"/>
      <c r="MYQ16" s="23"/>
      <c r="MYR16" s="23"/>
      <c r="MYS16" s="23"/>
      <c r="MYT16" s="23"/>
      <c r="MYU16" s="23"/>
      <c r="MYV16" s="23"/>
      <c r="MYW16" s="23"/>
      <c r="MYX16" s="23"/>
      <c r="MYY16" s="23"/>
      <c r="MYZ16" s="23"/>
      <c r="MZA16" s="23"/>
      <c r="MZB16" s="23"/>
      <c r="MZC16" s="23"/>
      <c r="MZD16" s="23"/>
      <c r="MZE16" s="23"/>
      <c r="MZF16" s="23"/>
      <c r="MZG16" s="23"/>
      <c r="MZH16" s="23"/>
      <c r="MZI16" s="23"/>
      <c r="MZJ16" s="23"/>
      <c r="MZK16" s="23"/>
      <c r="MZL16" s="23"/>
      <c r="MZM16" s="23"/>
      <c r="MZN16" s="23"/>
      <c r="MZO16" s="23"/>
      <c r="MZP16" s="23"/>
      <c r="MZQ16" s="23"/>
      <c r="MZR16" s="23"/>
      <c r="MZS16" s="23"/>
      <c r="MZT16" s="23"/>
      <c r="MZU16" s="23"/>
      <c r="MZV16" s="23"/>
      <c r="MZW16" s="23"/>
      <c r="MZX16" s="23"/>
      <c r="MZY16" s="23"/>
      <c r="MZZ16" s="23"/>
      <c r="NAA16" s="23"/>
      <c r="NAB16" s="23"/>
      <c r="NAC16" s="23"/>
      <c r="NAD16" s="23"/>
      <c r="NAE16" s="23"/>
      <c r="NAF16" s="23"/>
      <c r="NAG16" s="23"/>
      <c r="NAH16" s="23"/>
      <c r="NAI16" s="23"/>
      <c r="NAJ16" s="23"/>
      <c r="NAK16" s="23"/>
      <c r="NAL16" s="23"/>
      <c r="NAM16" s="23"/>
      <c r="NAN16" s="23"/>
      <c r="NAO16" s="23"/>
      <c r="NAP16" s="23"/>
      <c r="NAQ16" s="23"/>
      <c r="NAR16" s="23"/>
      <c r="NAS16" s="23"/>
      <c r="NAT16" s="23"/>
      <c r="NAU16" s="23"/>
      <c r="NAV16" s="23"/>
      <c r="NAW16" s="23"/>
      <c r="NAX16" s="23"/>
      <c r="NAY16" s="23"/>
      <c r="NAZ16" s="23"/>
      <c r="NBA16" s="23"/>
      <c r="NBB16" s="23"/>
      <c r="NBC16" s="23"/>
      <c r="NBD16" s="23"/>
      <c r="NBE16" s="23"/>
      <c r="NBF16" s="23"/>
      <c r="NBG16" s="23"/>
      <c r="NBH16" s="23"/>
      <c r="NBI16" s="23"/>
      <c r="NBJ16" s="23"/>
      <c r="NBK16" s="23"/>
      <c r="NBL16" s="23"/>
      <c r="NBM16" s="23"/>
      <c r="NBN16" s="23"/>
      <c r="NBO16" s="23"/>
      <c r="NBP16" s="23"/>
      <c r="NBQ16" s="23"/>
      <c r="NBR16" s="23"/>
      <c r="NBS16" s="23"/>
      <c r="NBT16" s="23"/>
      <c r="NBU16" s="23"/>
      <c r="NBV16" s="23"/>
      <c r="NBW16" s="23"/>
      <c r="NBX16" s="23"/>
      <c r="NBY16" s="23"/>
      <c r="NBZ16" s="23"/>
      <c r="NCA16" s="23"/>
      <c r="NCB16" s="23"/>
      <c r="NCC16" s="23"/>
      <c r="NCD16" s="23"/>
      <c r="NCE16" s="23"/>
      <c r="NCF16" s="23"/>
      <c r="NCG16" s="23"/>
      <c r="NCH16" s="23"/>
      <c r="NCI16" s="23"/>
      <c r="NCJ16" s="23"/>
      <c r="NCK16" s="23"/>
      <c r="NCL16" s="23"/>
      <c r="NCM16" s="23"/>
      <c r="NCN16" s="23"/>
      <c r="NCO16" s="23"/>
      <c r="NCP16" s="23"/>
      <c r="NCQ16" s="23"/>
      <c r="NCR16" s="23"/>
      <c r="NCS16" s="23"/>
      <c r="NCT16" s="23"/>
      <c r="NCU16" s="23"/>
      <c r="NCV16" s="23"/>
      <c r="NCW16" s="23"/>
      <c r="NCX16" s="23"/>
      <c r="NCY16" s="23"/>
      <c r="NCZ16" s="23"/>
      <c r="NDA16" s="23"/>
      <c r="NDB16" s="23"/>
      <c r="NDC16" s="23"/>
      <c r="NDD16" s="23"/>
      <c r="NDE16" s="23"/>
      <c r="NDF16" s="23"/>
      <c r="NDG16" s="23"/>
      <c r="NDH16" s="23"/>
      <c r="NDI16" s="23"/>
      <c r="NDJ16" s="23"/>
      <c r="NDK16" s="23"/>
      <c r="NDL16" s="23"/>
      <c r="NDM16" s="23"/>
      <c r="NDN16" s="23"/>
      <c r="NDO16" s="23"/>
      <c r="NDP16" s="23"/>
      <c r="NDQ16" s="23"/>
      <c r="NDR16" s="23"/>
      <c r="NDS16" s="23"/>
      <c r="NDT16" s="23"/>
      <c r="NDU16" s="23"/>
      <c r="NDV16" s="23"/>
      <c r="NDW16" s="23"/>
      <c r="NDX16" s="23"/>
      <c r="NDY16" s="23"/>
      <c r="NDZ16" s="23"/>
      <c r="NEA16" s="23"/>
      <c r="NEB16" s="23"/>
      <c r="NEC16" s="23"/>
      <c r="NED16" s="23"/>
      <c r="NEE16" s="23"/>
      <c r="NEF16" s="23"/>
      <c r="NEG16" s="23"/>
      <c r="NEH16" s="23"/>
      <c r="NEI16" s="23"/>
      <c r="NEJ16" s="23"/>
      <c r="NEK16" s="23"/>
      <c r="NEL16" s="23"/>
      <c r="NEM16" s="23"/>
      <c r="NEN16" s="23"/>
      <c r="NEO16" s="23"/>
      <c r="NEP16" s="23"/>
      <c r="NEQ16" s="23"/>
      <c r="NER16" s="23"/>
      <c r="NES16" s="23"/>
      <c r="NET16" s="23"/>
      <c r="NEU16" s="23"/>
      <c r="NEV16" s="23"/>
      <c r="NEW16" s="23"/>
      <c r="NEX16" s="23"/>
      <c r="NEY16" s="23"/>
      <c r="NEZ16" s="23"/>
      <c r="NFA16" s="23"/>
      <c r="NFB16" s="23"/>
      <c r="NFC16" s="23"/>
      <c r="NFD16" s="23"/>
      <c r="NFE16" s="23"/>
      <c r="NFF16" s="23"/>
      <c r="NFG16" s="23"/>
      <c r="NFH16" s="23"/>
      <c r="NFI16" s="23"/>
      <c r="NFJ16" s="23"/>
      <c r="NFK16" s="23"/>
      <c r="NFL16" s="23"/>
      <c r="NFM16" s="23"/>
      <c r="NFN16" s="23"/>
      <c r="NFO16" s="23"/>
      <c r="NFP16" s="23"/>
      <c r="NFQ16" s="23"/>
      <c r="NFR16" s="23"/>
      <c r="NFS16" s="23"/>
      <c r="NFT16" s="23"/>
      <c r="NFU16" s="23"/>
      <c r="NFV16" s="23"/>
      <c r="NFW16" s="23"/>
      <c r="NFX16" s="23"/>
      <c r="NFY16" s="23"/>
      <c r="NFZ16" s="23"/>
      <c r="NGA16" s="23"/>
      <c r="NGB16" s="23"/>
      <c r="NGC16" s="23"/>
      <c r="NGD16" s="23"/>
      <c r="NGE16" s="23"/>
      <c r="NGF16" s="23"/>
      <c r="NGG16" s="23"/>
      <c r="NGH16" s="23"/>
      <c r="NGI16" s="23"/>
      <c r="NGJ16" s="23"/>
      <c r="NGK16" s="23"/>
      <c r="NGL16" s="23"/>
      <c r="NGM16" s="23"/>
      <c r="NGN16" s="23"/>
      <c r="NGO16" s="23"/>
      <c r="NGP16" s="23"/>
      <c r="NGQ16" s="23"/>
      <c r="NGR16" s="23"/>
      <c r="NGS16" s="23"/>
      <c r="NGT16" s="23"/>
      <c r="NGU16" s="23"/>
      <c r="NGV16" s="23"/>
      <c r="NGW16" s="23"/>
      <c r="NGX16" s="23"/>
      <c r="NGY16" s="23"/>
      <c r="NGZ16" s="23"/>
      <c r="NHA16" s="23"/>
      <c r="NHB16" s="23"/>
      <c r="NHC16" s="23"/>
      <c r="NHD16" s="23"/>
      <c r="NHE16" s="23"/>
      <c r="NHF16" s="23"/>
      <c r="NHG16" s="23"/>
      <c r="NHH16" s="23"/>
      <c r="NHI16" s="23"/>
      <c r="NHJ16" s="23"/>
      <c r="NHK16" s="23"/>
      <c r="NHL16" s="23"/>
      <c r="NHM16" s="23"/>
      <c r="NHN16" s="23"/>
      <c r="NHO16" s="23"/>
      <c r="NHP16" s="23"/>
      <c r="NHQ16" s="23"/>
      <c r="NHR16" s="23"/>
      <c r="NHS16" s="23"/>
      <c r="NHT16" s="23"/>
      <c r="NHU16" s="23"/>
      <c r="NHV16" s="23"/>
      <c r="NHW16" s="23"/>
      <c r="NHX16" s="23"/>
      <c r="NHY16" s="23"/>
      <c r="NHZ16" s="23"/>
      <c r="NIA16" s="23"/>
      <c r="NIB16" s="23"/>
      <c r="NIC16" s="23"/>
      <c r="NID16" s="23"/>
      <c r="NIE16" s="23"/>
      <c r="NIF16" s="23"/>
      <c r="NIG16" s="23"/>
      <c r="NIH16" s="23"/>
      <c r="NII16" s="23"/>
      <c r="NIJ16" s="23"/>
      <c r="NIK16" s="23"/>
      <c r="NIL16" s="23"/>
      <c r="NIM16" s="23"/>
      <c r="NIN16" s="23"/>
      <c r="NIO16" s="23"/>
      <c r="NIP16" s="23"/>
      <c r="NIQ16" s="23"/>
      <c r="NIR16" s="23"/>
      <c r="NIS16" s="23"/>
      <c r="NIT16" s="23"/>
      <c r="NIU16" s="23"/>
      <c r="NIV16" s="23"/>
      <c r="NIW16" s="23"/>
      <c r="NIX16" s="23"/>
      <c r="NIY16" s="23"/>
      <c r="NIZ16" s="23"/>
      <c r="NJA16" s="23"/>
      <c r="NJB16" s="23"/>
      <c r="NJC16" s="23"/>
      <c r="NJD16" s="23"/>
      <c r="NJE16" s="23"/>
      <c r="NJF16" s="23"/>
      <c r="NJG16" s="23"/>
      <c r="NJH16" s="23"/>
      <c r="NJI16" s="23"/>
      <c r="NJJ16" s="23"/>
      <c r="NJK16" s="23"/>
      <c r="NJL16" s="23"/>
      <c r="NJM16" s="23"/>
      <c r="NJN16" s="23"/>
      <c r="NJO16" s="23"/>
      <c r="NJP16" s="23"/>
      <c r="NJQ16" s="23"/>
      <c r="NJR16" s="23"/>
      <c r="NJS16" s="23"/>
      <c r="NJT16" s="23"/>
      <c r="NJU16" s="23"/>
      <c r="NJV16" s="23"/>
      <c r="NJW16" s="23"/>
      <c r="NJX16" s="23"/>
      <c r="NJY16" s="23"/>
      <c r="NJZ16" s="23"/>
      <c r="NKA16" s="23"/>
      <c r="NKB16" s="23"/>
      <c r="NKC16" s="23"/>
      <c r="NKD16" s="23"/>
      <c r="NKE16" s="23"/>
      <c r="NKF16" s="23"/>
      <c r="NKG16" s="23"/>
      <c r="NKH16" s="23"/>
      <c r="NKI16" s="23"/>
      <c r="NKJ16" s="23"/>
      <c r="NKK16" s="23"/>
      <c r="NKL16" s="23"/>
      <c r="NKM16" s="23"/>
      <c r="NKN16" s="23"/>
      <c r="NKO16" s="23"/>
      <c r="NKP16" s="23"/>
      <c r="NKQ16" s="23"/>
      <c r="NKR16" s="23"/>
      <c r="NKS16" s="23"/>
      <c r="NKT16" s="23"/>
      <c r="NKU16" s="23"/>
      <c r="NKV16" s="23"/>
      <c r="NKW16" s="23"/>
      <c r="NKX16" s="23"/>
      <c r="NKY16" s="23"/>
      <c r="NKZ16" s="23"/>
      <c r="NLA16" s="23"/>
      <c r="NLB16" s="23"/>
      <c r="NLC16" s="23"/>
      <c r="NLD16" s="23"/>
      <c r="NLE16" s="23"/>
      <c r="NLF16" s="23"/>
      <c r="NLG16" s="23"/>
      <c r="NLH16" s="23"/>
      <c r="NLI16" s="23"/>
      <c r="NLJ16" s="23"/>
      <c r="NLK16" s="23"/>
      <c r="NLL16" s="23"/>
      <c r="NLM16" s="23"/>
      <c r="NLN16" s="23"/>
      <c r="NLO16" s="23"/>
      <c r="NLP16" s="23"/>
      <c r="NLQ16" s="23"/>
      <c r="NLR16" s="23"/>
      <c r="NLS16" s="23"/>
      <c r="NLT16" s="23"/>
      <c r="NLU16" s="23"/>
      <c r="NLV16" s="23"/>
      <c r="NLW16" s="23"/>
      <c r="NLX16" s="23"/>
      <c r="NLY16" s="23"/>
      <c r="NLZ16" s="23"/>
      <c r="NMA16" s="23"/>
      <c r="NMB16" s="23"/>
      <c r="NMC16" s="23"/>
      <c r="NMD16" s="23"/>
      <c r="NME16" s="23"/>
      <c r="NMF16" s="23"/>
      <c r="NMG16" s="23"/>
      <c r="NMH16" s="23"/>
      <c r="NMI16" s="23"/>
      <c r="NMJ16" s="23"/>
      <c r="NMK16" s="23"/>
      <c r="NML16" s="23"/>
      <c r="NMM16" s="23"/>
      <c r="NMN16" s="23"/>
      <c r="NMO16" s="23"/>
      <c r="NMP16" s="23"/>
      <c r="NMQ16" s="23"/>
      <c r="NMR16" s="23"/>
      <c r="NMS16" s="23"/>
      <c r="NMT16" s="23"/>
      <c r="NMU16" s="23"/>
      <c r="NMV16" s="23"/>
      <c r="NMW16" s="23"/>
      <c r="NMX16" s="23"/>
      <c r="NMY16" s="23"/>
      <c r="NMZ16" s="23"/>
      <c r="NNA16" s="23"/>
      <c r="NNB16" s="23"/>
      <c r="NNC16" s="23"/>
      <c r="NND16" s="23"/>
      <c r="NNE16" s="23"/>
      <c r="NNF16" s="23"/>
      <c r="NNG16" s="23"/>
      <c r="NNH16" s="23"/>
      <c r="NNI16" s="23"/>
      <c r="NNJ16" s="23"/>
      <c r="NNK16" s="23"/>
      <c r="NNL16" s="23"/>
      <c r="NNM16" s="23"/>
      <c r="NNN16" s="23"/>
      <c r="NNO16" s="23"/>
      <c r="NNP16" s="23"/>
      <c r="NNQ16" s="23"/>
      <c r="NNR16" s="23"/>
      <c r="NNS16" s="23"/>
      <c r="NNT16" s="23"/>
      <c r="NNU16" s="23"/>
      <c r="NNV16" s="23"/>
      <c r="NNW16" s="23"/>
      <c r="NNX16" s="23"/>
      <c r="NNY16" s="23"/>
      <c r="NNZ16" s="23"/>
      <c r="NOA16" s="23"/>
      <c r="NOB16" s="23"/>
      <c r="NOC16" s="23"/>
      <c r="NOD16" s="23"/>
      <c r="NOE16" s="23"/>
      <c r="NOF16" s="23"/>
      <c r="NOG16" s="23"/>
      <c r="NOH16" s="23"/>
      <c r="NOI16" s="23"/>
      <c r="NOJ16" s="23"/>
      <c r="NOK16" s="23"/>
      <c r="NOL16" s="23"/>
      <c r="NOM16" s="23"/>
      <c r="NON16" s="23"/>
      <c r="NOO16" s="23"/>
      <c r="NOP16" s="23"/>
      <c r="NOQ16" s="23"/>
      <c r="NOR16" s="23"/>
      <c r="NOS16" s="23"/>
      <c r="NOT16" s="23"/>
      <c r="NOU16" s="23"/>
      <c r="NOV16" s="23"/>
      <c r="NOW16" s="23"/>
      <c r="NOX16" s="23"/>
      <c r="NOY16" s="23"/>
      <c r="NOZ16" s="23"/>
      <c r="NPA16" s="23"/>
      <c r="NPB16" s="23"/>
      <c r="NPC16" s="23"/>
      <c r="NPD16" s="23"/>
      <c r="NPE16" s="23"/>
      <c r="NPF16" s="23"/>
      <c r="NPG16" s="23"/>
      <c r="NPH16" s="23"/>
      <c r="NPI16" s="23"/>
      <c r="NPJ16" s="23"/>
      <c r="NPK16" s="23"/>
      <c r="NPL16" s="23"/>
      <c r="NPM16" s="23"/>
      <c r="NPN16" s="23"/>
      <c r="NPO16" s="23"/>
      <c r="NPP16" s="23"/>
      <c r="NPQ16" s="23"/>
      <c r="NPR16" s="23"/>
      <c r="NPS16" s="23"/>
      <c r="NPT16" s="23"/>
      <c r="NPU16" s="23"/>
      <c r="NPV16" s="23"/>
      <c r="NPW16" s="23"/>
      <c r="NPX16" s="23"/>
      <c r="NPY16" s="23"/>
      <c r="NPZ16" s="23"/>
      <c r="NQA16" s="23"/>
      <c r="NQB16" s="23"/>
      <c r="NQC16" s="23"/>
      <c r="NQD16" s="23"/>
      <c r="NQE16" s="23"/>
      <c r="NQF16" s="23"/>
      <c r="NQG16" s="23"/>
      <c r="NQH16" s="23"/>
      <c r="NQI16" s="23"/>
      <c r="NQJ16" s="23"/>
      <c r="NQK16" s="23"/>
      <c r="NQL16" s="23"/>
      <c r="NQM16" s="23"/>
      <c r="NQN16" s="23"/>
      <c r="NQO16" s="23"/>
      <c r="NQP16" s="23"/>
      <c r="NQQ16" s="23"/>
      <c r="NQR16" s="23"/>
      <c r="NQS16" s="23"/>
      <c r="NQT16" s="23"/>
      <c r="NQU16" s="23"/>
      <c r="NQV16" s="23"/>
      <c r="NQW16" s="23"/>
      <c r="NQX16" s="23"/>
      <c r="NQY16" s="23"/>
      <c r="NQZ16" s="23"/>
      <c r="NRA16" s="23"/>
      <c r="NRB16" s="23"/>
      <c r="NRC16" s="23"/>
      <c r="NRD16" s="23"/>
      <c r="NRE16" s="23"/>
      <c r="NRF16" s="23"/>
      <c r="NRG16" s="23"/>
      <c r="NRH16" s="23"/>
      <c r="NRI16" s="23"/>
      <c r="NRJ16" s="23"/>
      <c r="NRK16" s="23"/>
      <c r="NRL16" s="23"/>
      <c r="NRM16" s="23"/>
      <c r="NRN16" s="23"/>
      <c r="NRO16" s="23"/>
      <c r="NRP16" s="23"/>
      <c r="NRQ16" s="23"/>
      <c r="NRR16" s="23"/>
      <c r="NRS16" s="23"/>
      <c r="NRT16" s="23"/>
      <c r="NRU16" s="23"/>
      <c r="NRV16" s="23"/>
      <c r="NRW16" s="23"/>
      <c r="NRX16" s="23"/>
      <c r="NRY16" s="23"/>
      <c r="NRZ16" s="23"/>
      <c r="NSA16" s="23"/>
      <c r="NSB16" s="23"/>
      <c r="NSC16" s="23"/>
      <c r="NSD16" s="23"/>
      <c r="NSE16" s="23"/>
      <c r="NSF16" s="23"/>
      <c r="NSG16" s="23"/>
      <c r="NSH16" s="23"/>
      <c r="NSI16" s="23"/>
      <c r="NSJ16" s="23"/>
      <c r="NSK16" s="23"/>
      <c r="NSL16" s="23"/>
      <c r="NSM16" s="23"/>
      <c r="NSN16" s="23"/>
      <c r="NSO16" s="23"/>
      <c r="NSP16" s="23"/>
      <c r="NSQ16" s="23"/>
      <c r="NSR16" s="23"/>
      <c r="NSS16" s="23"/>
      <c r="NST16" s="23"/>
      <c r="NSU16" s="23"/>
      <c r="NSV16" s="23"/>
      <c r="NSW16" s="23"/>
      <c r="NSX16" s="23"/>
      <c r="NSY16" s="23"/>
      <c r="NSZ16" s="23"/>
      <c r="NTA16" s="23"/>
      <c r="NTB16" s="23"/>
      <c r="NTC16" s="23"/>
      <c r="NTD16" s="23"/>
      <c r="NTE16" s="23"/>
      <c r="NTF16" s="23"/>
      <c r="NTG16" s="23"/>
      <c r="NTH16" s="23"/>
      <c r="NTI16" s="23"/>
      <c r="NTJ16" s="23"/>
      <c r="NTK16" s="23"/>
      <c r="NTL16" s="23"/>
      <c r="NTM16" s="23"/>
      <c r="NTN16" s="23"/>
      <c r="NTO16" s="23"/>
      <c r="NTP16" s="23"/>
      <c r="NTQ16" s="23"/>
      <c r="NTR16" s="23"/>
      <c r="NTS16" s="23"/>
      <c r="NTT16" s="23"/>
      <c r="NTU16" s="23"/>
      <c r="NTV16" s="23"/>
      <c r="NTW16" s="23"/>
      <c r="NTX16" s="23"/>
      <c r="NTY16" s="23"/>
      <c r="NTZ16" s="23"/>
      <c r="NUA16" s="23"/>
      <c r="NUB16" s="23"/>
      <c r="NUC16" s="23"/>
      <c r="NUD16" s="23"/>
      <c r="NUE16" s="23"/>
      <c r="NUF16" s="23"/>
      <c r="NUG16" s="23"/>
      <c r="NUH16" s="23"/>
      <c r="NUI16" s="23"/>
      <c r="NUJ16" s="23"/>
      <c r="NUK16" s="23"/>
      <c r="NUL16" s="23"/>
      <c r="NUM16" s="23"/>
      <c r="NUN16" s="23"/>
      <c r="NUO16" s="23"/>
      <c r="NUP16" s="23"/>
      <c r="NUQ16" s="23"/>
      <c r="NUR16" s="23"/>
      <c r="NUS16" s="23"/>
      <c r="NUT16" s="23"/>
      <c r="NUU16" s="23"/>
      <c r="NUV16" s="23"/>
      <c r="NUW16" s="23"/>
      <c r="NUX16" s="23"/>
      <c r="NUY16" s="23"/>
      <c r="NUZ16" s="23"/>
      <c r="NVA16" s="23"/>
      <c r="NVB16" s="23"/>
      <c r="NVC16" s="23"/>
      <c r="NVD16" s="23"/>
      <c r="NVE16" s="23"/>
      <c r="NVF16" s="23"/>
      <c r="NVG16" s="23"/>
      <c r="NVH16" s="23"/>
      <c r="NVI16" s="23"/>
      <c r="NVJ16" s="23"/>
      <c r="NVK16" s="23"/>
      <c r="NVL16" s="23"/>
      <c r="NVM16" s="23"/>
      <c r="NVN16" s="23"/>
      <c r="NVO16" s="23"/>
      <c r="NVP16" s="23"/>
      <c r="NVQ16" s="23"/>
      <c r="NVR16" s="23"/>
      <c r="NVS16" s="23"/>
      <c r="NVT16" s="23"/>
      <c r="NVU16" s="23"/>
      <c r="NVV16" s="23"/>
      <c r="NVW16" s="23"/>
      <c r="NVX16" s="23"/>
      <c r="NVY16" s="23"/>
      <c r="NVZ16" s="23"/>
      <c r="NWA16" s="23"/>
      <c r="NWB16" s="23"/>
      <c r="NWC16" s="23"/>
      <c r="NWD16" s="23"/>
      <c r="NWE16" s="23"/>
      <c r="NWF16" s="23"/>
      <c r="NWG16" s="23"/>
      <c r="NWH16" s="23"/>
      <c r="NWI16" s="23"/>
      <c r="NWJ16" s="23"/>
      <c r="NWK16" s="23"/>
      <c r="NWL16" s="23"/>
      <c r="NWM16" s="23"/>
      <c r="NWN16" s="23"/>
      <c r="NWO16" s="23"/>
      <c r="NWP16" s="23"/>
      <c r="NWQ16" s="23"/>
      <c r="NWR16" s="23"/>
      <c r="NWS16" s="23"/>
      <c r="NWT16" s="23"/>
      <c r="NWU16" s="23"/>
      <c r="NWV16" s="23"/>
      <c r="NWW16" s="23"/>
      <c r="NWX16" s="23"/>
      <c r="NWY16" s="23"/>
      <c r="NWZ16" s="23"/>
      <c r="NXA16" s="23"/>
      <c r="NXB16" s="23"/>
      <c r="NXC16" s="23"/>
      <c r="NXD16" s="23"/>
      <c r="NXE16" s="23"/>
      <c r="NXF16" s="23"/>
      <c r="NXG16" s="23"/>
      <c r="NXH16" s="23"/>
      <c r="NXI16" s="23"/>
      <c r="NXJ16" s="23"/>
      <c r="NXK16" s="23"/>
      <c r="NXL16" s="23"/>
      <c r="NXM16" s="23"/>
      <c r="NXN16" s="23"/>
      <c r="NXO16" s="23"/>
      <c r="NXP16" s="23"/>
      <c r="NXQ16" s="23"/>
      <c r="NXR16" s="23"/>
      <c r="NXS16" s="23"/>
      <c r="NXT16" s="23"/>
      <c r="NXU16" s="23"/>
      <c r="NXV16" s="23"/>
      <c r="NXW16" s="23"/>
      <c r="NXX16" s="23"/>
      <c r="NXY16" s="23"/>
      <c r="NXZ16" s="23"/>
      <c r="NYA16" s="23"/>
      <c r="NYB16" s="23"/>
      <c r="NYC16" s="23"/>
      <c r="NYD16" s="23"/>
      <c r="NYE16" s="23"/>
      <c r="NYF16" s="23"/>
      <c r="NYG16" s="23"/>
      <c r="NYH16" s="23"/>
      <c r="NYI16" s="23"/>
      <c r="NYJ16" s="23"/>
      <c r="NYK16" s="23"/>
      <c r="NYL16" s="23"/>
      <c r="NYM16" s="23"/>
      <c r="NYN16" s="23"/>
      <c r="NYO16" s="23"/>
      <c r="NYP16" s="23"/>
      <c r="NYQ16" s="23"/>
      <c r="NYR16" s="23"/>
      <c r="NYS16" s="23"/>
      <c r="NYT16" s="23"/>
      <c r="NYU16" s="23"/>
      <c r="NYV16" s="23"/>
      <c r="NYW16" s="23"/>
      <c r="NYX16" s="23"/>
      <c r="NYY16" s="23"/>
      <c r="NYZ16" s="23"/>
      <c r="NZA16" s="23"/>
      <c r="NZB16" s="23"/>
      <c r="NZC16" s="23"/>
      <c r="NZD16" s="23"/>
      <c r="NZE16" s="23"/>
      <c r="NZF16" s="23"/>
      <c r="NZG16" s="23"/>
      <c r="NZH16" s="23"/>
      <c r="NZI16" s="23"/>
      <c r="NZJ16" s="23"/>
      <c r="NZK16" s="23"/>
      <c r="NZL16" s="23"/>
      <c r="NZM16" s="23"/>
      <c r="NZN16" s="23"/>
      <c r="NZO16" s="23"/>
      <c r="NZP16" s="23"/>
      <c r="NZQ16" s="23"/>
      <c r="NZR16" s="23"/>
      <c r="NZS16" s="23"/>
      <c r="NZT16" s="23"/>
      <c r="NZU16" s="23"/>
      <c r="NZV16" s="23"/>
      <c r="NZW16" s="23"/>
      <c r="NZX16" s="23"/>
      <c r="NZY16" s="23"/>
      <c r="NZZ16" s="23"/>
      <c r="OAA16" s="23"/>
      <c r="OAB16" s="23"/>
      <c r="OAC16" s="23"/>
      <c r="OAD16" s="23"/>
      <c r="OAE16" s="23"/>
      <c r="OAF16" s="23"/>
      <c r="OAG16" s="23"/>
      <c r="OAH16" s="23"/>
      <c r="OAI16" s="23"/>
      <c r="OAJ16" s="23"/>
      <c r="OAK16" s="23"/>
      <c r="OAL16" s="23"/>
      <c r="OAM16" s="23"/>
      <c r="OAN16" s="23"/>
      <c r="OAO16" s="23"/>
      <c r="OAP16" s="23"/>
      <c r="OAQ16" s="23"/>
      <c r="OAR16" s="23"/>
      <c r="OAS16" s="23"/>
      <c r="OAT16" s="23"/>
      <c r="OAU16" s="23"/>
      <c r="OAV16" s="23"/>
      <c r="OAW16" s="23"/>
      <c r="OAX16" s="23"/>
      <c r="OAY16" s="23"/>
      <c r="OAZ16" s="23"/>
      <c r="OBA16" s="23"/>
      <c r="OBB16" s="23"/>
      <c r="OBC16" s="23"/>
      <c r="OBD16" s="23"/>
      <c r="OBE16" s="23"/>
      <c r="OBF16" s="23"/>
      <c r="OBG16" s="23"/>
      <c r="OBH16" s="23"/>
      <c r="OBI16" s="23"/>
      <c r="OBJ16" s="23"/>
      <c r="OBK16" s="23"/>
      <c r="OBL16" s="23"/>
      <c r="OBM16" s="23"/>
      <c r="OBN16" s="23"/>
      <c r="OBO16" s="23"/>
      <c r="OBP16" s="23"/>
      <c r="OBQ16" s="23"/>
      <c r="OBR16" s="23"/>
      <c r="OBS16" s="23"/>
      <c r="OBT16" s="23"/>
      <c r="OBU16" s="23"/>
      <c r="OBV16" s="23"/>
      <c r="OBW16" s="23"/>
      <c r="OBX16" s="23"/>
      <c r="OBY16" s="23"/>
      <c r="OBZ16" s="23"/>
      <c r="OCA16" s="23"/>
      <c r="OCB16" s="23"/>
      <c r="OCC16" s="23"/>
      <c r="OCD16" s="23"/>
      <c r="OCE16" s="23"/>
      <c r="OCF16" s="23"/>
      <c r="OCG16" s="23"/>
      <c r="OCH16" s="23"/>
      <c r="OCI16" s="23"/>
      <c r="OCJ16" s="23"/>
      <c r="OCK16" s="23"/>
      <c r="OCL16" s="23"/>
      <c r="OCM16" s="23"/>
      <c r="OCN16" s="23"/>
      <c r="OCO16" s="23"/>
      <c r="OCP16" s="23"/>
      <c r="OCQ16" s="23"/>
      <c r="OCR16" s="23"/>
      <c r="OCS16" s="23"/>
      <c r="OCT16" s="23"/>
      <c r="OCU16" s="23"/>
      <c r="OCV16" s="23"/>
      <c r="OCW16" s="23"/>
      <c r="OCX16" s="23"/>
      <c r="OCY16" s="23"/>
      <c r="OCZ16" s="23"/>
      <c r="ODA16" s="23"/>
      <c r="ODB16" s="23"/>
      <c r="ODC16" s="23"/>
      <c r="ODD16" s="23"/>
      <c r="ODE16" s="23"/>
      <c r="ODF16" s="23"/>
      <c r="ODG16" s="23"/>
      <c r="ODH16" s="23"/>
      <c r="ODI16" s="23"/>
      <c r="ODJ16" s="23"/>
      <c r="ODK16" s="23"/>
      <c r="ODL16" s="23"/>
      <c r="ODM16" s="23"/>
      <c r="ODN16" s="23"/>
      <c r="ODO16" s="23"/>
      <c r="ODP16" s="23"/>
      <c r="ODQ16" s="23"/>
      <c r="ODR16" s="23"/>
      <c r="ODS16" s="23"/>
      <c r="ODT16" s="23"/>
      <c r="ODU16" s="23"/>
      <c r="ODV16" s="23"/>
      <c r="ODW16" s="23"/>
      <c r="ODX16" s="23"/>
      <c r="ODY16" s="23"/>
      <c r="ODZ16" s="23"/>
      <c r="OEA16" s="23"/>
      <c r="OEB16" s="23"/>
      <c r="OEC16" s="23"/>
      <c r="OED16" s="23"/>
      <c r="OEE16" s="23"/>
      <c r="OEF16" s="23"/>
      <c r="OEG16" s="23"/>
      <c r="OEH16" s="23"/>
      <c r="OEI16" s="23"/>
      <c r="OEJ16" s="23"/>
      <c r="OEK16" s="23"/>
      <c r="OEL16" s="23"/>
      <c r="OEM16" s="23"/>
      <c r="OEN16" s="23"/>
      <c r="OEO16" s="23"/>
      <c r="OEP16" s="23"/>
      <c r="OEQ16" s="23"/>
      <c r="OER16" s="23"/>
      <c r="OES16" s="23"/>
      <c r="OET16" s="23"/>
      <c r="OEU16" s="23"/>
      <c r="OEV16" s="23"/>
      <c r="OEW16" s="23"/>
      <c r="OEX16" s="23"/>
      <c r="OEY16" s="23"/>
      <c r="OEZ16" s="23"/>
      <c r="OFA16" s="23"/>
      <c r="OFB16" s="23"/>
      <c r="OFC16" s="23"/>
      <c r="OFD16" s="23"/>
      <c r="OFE16" s="23"/>
      <c r="OFF16" s="23"/>
      <c r="OFG16" s="23"/>
      <c r="OFH16" s="23"/>
      <c r="OFI16" s="23"/>
      <c r="OFJ16" s="23"/>
      <c r="OFK16" s="23"/>
      <c r="OFL16" s="23"/>
      <c r="OFM16" s="23"/>
      <c r="OFN16" s="23"/>
      <c r="OFO16" s="23"/>
      <c r="OFP16" s="23"/>
      <c r="OFQ16" s="23"/>
      <c r="OFR16" s="23"/>
      <c r="OFS16" s="23"/>
      <c r="OFT16" s="23"/>
      <c r="OFU16" s="23"/>
      <c r="OFV16" s="23"/>
      <c r="OFW16" s="23"/>
      <c r="OFX16" s="23"/>
      <c r="OFY16" s="23"/>
      <c r="OFZ16" s="23"/>
      <c r="OGA16" s="23"/>
      <c r="OGB16" s="23"/>
      <c r="OGC16" s="23"/>
      <c r="OGD16" s="23"/>
      <c r="OGE16" s="23"/>
      <c r="OGF16" s="23"/>
      <c r="OGG16" s="23"/>
      <c r="OGH16" s="23"/>
      <c r="OGI16" s="23"/>
      <c r="OGJ16" s="23"/>
      <c r="OGK16" s="23"/>
      <c r="OGL16" s="23"/>
      <c r="OGM16" s="23"/>
      <c r="OGN16" s="23"/>
      <c r="OGO16" s="23"/>
      <c r="OGP16" s="23"/>
      <c r="OGQ16" s="23"/>
      <c r="OGR16" s="23"/>
      <c r="OGS16" s="23"/>
      <c r="OGT16" s="23"/>
      <c r="OGU16" s="23"/>
      <c r="OGV16" s="23"/>
      <c r="OGW16" s="23"/>
      <c r="OGX16" s="23"/>
      <c r="OGY16" s="23"/>
      <c r="OGZ16" s="23"/>
      <c r="OHA16" s="23"/>
      <c r="OHB16" s="23"/>
      <c r="OHC16" s="23"/>
      <c r="OHD16" s="23"/>
      <c r="OHE16" s="23"/>
      <c r="OHF16" s="23"/>
      <c r="OHG16" s="23"/>
      <c r="OHH16" s="23"/>
      <c r="OHI16" s="23"/>
      <c r="OHJ16" s="23"/>
      <c r="OHK16" s="23"/>
      <c r="OHL16" s="23"/>
      <c r="OHM16" s="23"/>
      <c r="OHN16" s="23"/>
      <c r="OHO16" s="23"/>
      <c r="OHP16" s="23"/>
      <c r="OHQ16" s="23"/>
      <c r="OHR16" s="23"/>
      <c r="OHS16" s="23"/>
      <c r="OHT16" s="23"/>
      <c r="OHU16" s="23"/>
      <c r="OHV16" s="23"/>
      <c r="OHW16" s="23"/>
      <c r="OHX16" s="23"/>
      <c r="OHY16" s="23"/>
      <c r="OHZ16" s="23"/>
      <c r="OIA16" s="23"/>
      <c r="OIB16" s="23"/>
      <c r="OIC16" s="23"/>
      <c r="OID16" s="23"/>
      <c r="OIE16" s="23"/>
      <c r="OIF16" s="23"/>
      <c r="OIG16" s="23"/>
      <c r="OIH16" s="23"/>
      <c r="OII16" s="23"/>
      <c r="OIJ16" s="23"/>
      <c r="OIK16" s="23"/>
      <c r="OIL16" s="23"/>
      <c r="OIM16" s="23"/>
      <c r="OIN16" s="23"/>
      <c r="OIO16" s="23"/>
      <c r="OIP16" s="23"/>
      <c r="OIQ16" s="23"/>
      <c r="OIR16" s="23"/>
      <c r="OIS16" s="23"/>
      <c r="OIT16" s="23"/>
      <c r="OIU16" s="23"/>
      <c r="OIV16" s="23"/>
      <c r="OIW16" s="23"/>
      <c r="OIX16" s="23"/>
      <c r="OIY16" s="23"/>
      <c r="OIZ16" s="23"/>
      <c r="OJA16" s="23"/>
      <c r="OJB16" s="23"/>
      <c r="OJC16" s="23"/>
      <c r="OJD16" s="23"/>
      <c r="OJE16" s="23"/>
      <c r="OJF16" s="23"/>
      <c r="OJG16" s="23"/>
      <c r="OJH16" s="23"/>
      <c r="OJI16" s="23"/>
      <c r="OJJ16" s="23"/>
      <c r="OJK16" s="23"/>
      <c r="OJL16" s="23"/>
      <c r="OJM16" s="23"/>
      <c r="OJN16" s="23"/>
      <c r="OJO16" s="23"/>
      <c r="OJP16" s="23"/>
      <c r="OJQ16" s="23"/>
      <c r="OJR16" s="23"/>
      <c r="OJS16" s="23"/>
      <c r="OJT16" s="23"/>
      <c r="OJU16" s="23"/>
      <c r="OJV16" s="23"/>
      <c r="OJW16" s="23"/>
      <c r="OJX16" s="23"/>
      <c r="OJY16" s="23"/>
      <c r="OJZ16" s="23"/>
      <c r="OKA16" s="23"/>
      <c r="OKB16" s="23"/>
      <c r="OKC16" s="23"/>
      <c r="OKD16" s="23"/>
      <c r="OKE16" s="23"/>
      <c r="OKF16" s="23"/>
      <c r="OKG16" s="23"/>
      <c r="OKH16" s="23"/>
      <c r="OKI16" s="23"/>
      <c r="OKJ16" s="23"/>
      <c r="OKK16" s="23"/>
      <c r="OKL16" s="23"/>
      <c r="OKM16" s="23"/>
      <c r="OKN16" s="23"/>
      <c r="OKO16" s="23"/>
      <c r="OKP16" s="23"/>
      <c r="OKQ16" s="23"/>
      <c r="OKR16" s="23"/>
      <c r="OKS16" s="23"/>
      <c r="OKT16" s="23"/>
      <c r="OKU16" s="23"/>
      <c r="OKV16" s="23"/>
      <c r="OKW16" s="23"/>
      <c r="OKX16" s="23"/>
      <c r="OKY16" s="23"/>
      <c r="OKZ16" s="23"/>
      <c r="OLA16" s="23"/>
      <c r="OLB16" s="23"/>
      <c r="OLC16" s="23"/>
      <c r="OLD16" s="23"/>
      <c r="OLE16" s="23"/>
      <c r="OLF16" s="23"/>
      <c r="OLG16" s="23"/>
      <c r="OLH16" s="23"/>
      <c r="OLI16" s="23"/>
      <c r="OLJ16" s="23"/>
      <c r="OLK16" s="23"/>
      <c r="OLL16" s="23"/>
      <c r="OLM16" s="23"/>
      <c r="OLN16" s="23"/>
      <c r="OLO16" s="23"/>
      <c r="OLP16" s="23"/>
      <c r="OLQ16" s="23"/>
      <c r="OLR16" s="23"/>
      <c r="OLS16" s="23"/>
      <c r="OLT16" s="23"/>
      <c r="OLU16" s="23"/>
      <c r="OLV16" s="23"/>
      <c r="OLW16" s="23"/>
      <c r="OLX16" s="23"/>
      <c r="OLY16" s="23"/>
      <c r="OLZ16" s="23"/>
      <c r="OMA16" s="23"/>
      <c r="OMB16" s="23"/>
      <c r="OMC16" s="23"/>
      <c r="OMD16" s="23"/>
      <c r="OME16" s="23"/>
      <c r="OMF16" s="23"/>
      <c r="OMG16" s="23"/>
      <c r="OMH16" s="23"/>
      <c r="OMI16" s="23"/>
      <c r="OMJ16" s="23"/>
      <c r="OMK16" s="23"/>
      <c r="OML16" s="23"/>
      <c r="OMM16" s="23"/>
      <c r="OMN16" s="23"/>
      <c r="OMO16" s="23"/>
      <c r="OMP16" s="23"/>
      <c r="OMQ16" s="23"/>
      <c r="OMR16" s="23"/>
      <c r="OMS16" s="23"/>
      <c r="OMT16" s="23"/>
      <c r="OMU16" s="23"/>
      <c r="OMV16" s="23"/>
      <c r="OMW16" s="23"/>
      <c r="OMX16" s="23"/>
      <c r="OMY16" s="23"/>
      <c r="OMZ16" s="23"/>
      <c r="ONA16" s="23"/>
      <c r="ONB16" s="23"/>
      <c r="ONC16" s="23"/>
      <c r="OND16" s="23"/>
      <c r="ONE16" s="23"/>
      <c r="ONF16" s="23"/>
      <c r="ONG16" s="23"/>
      <c r="ONH16" s="23"/>
      <c r="ONI16" s="23"/>
      <c r="ONJ16" s="23"/>
      <c r="ONK16" s="23"/>
      <c r="ONL16" s="23"/>
      <c r="ONM16" s="23"/>
      <c r="ONN16" s="23"/>
      <c r="ONO16" s="23"/>
      <c r="ONP16" s="23"/>
      <c r="ONQ16" s="23"/>
      <c r="ONR16" s="23"/>
      <c r="ONS16" s="23"/>
      <c r="ONT16" s="23"/>
      <c r="ONU16" s="23"/>
      <c r="ONV16" s="23"/>
      <c r="ONW16" s="23"/>
      <c r="ONX16" s="23"/>
      <c r="ONY16" s="23"/>
      <c r="ONZ16" s="23"/>
      <c r="OOA16" s="23"/>
      <c r="OOB16" s="23"/>
      <c r="OOC16" s="23"/>
      <c r="OOD16" s="23"/>
      <c r="OOE16" s="23"/>
      <c r="OOF16" s="23"/>
      <c r="OOG16" s="23"/>
      <c r="OOH16" s="23"/>
      <c r="OOI16" s="23"/>
      <c r="OOJ16" s="23"/>
      <c r="OOK16" s="23"/>
      <c r="OOL16" s="23"/>
      <c r="OOM16" s="23"/>
      <c r="OON16" s="23"/>
      <c r="OOO16" s="23"/>
      <c r="OOP16" s="23"/>
      <c r="OOQ16" s="23"/>
      <c r="OOR16" s="23"/>
      <c r="OOS16" s="23"/>
      <c r="OOT16" s="23"/>
      <c r="OOU16" s="23"/>
      <c r="OOV16" s="23"/>
      <c r="OOW16" s="23"/>
      <c r="OOX16" s="23"/>
      <c r="OOY16" s="23"/>
      <c r="OOZ16" s="23"/>
      <c r="OPA16" s="23"/>
      <c r="OPB16" s="23"/>
      <c r="OPC16" s="23"/>
      <c r="OPD16" s="23"/>
      <c r="OPE16" s="23"/>
      <c r="OPF16" s="23"/>
      <c r="OPG16" s="23"/>
      <c r="OPH16" s="23"/>
      <c r="OPI16" s="23"/>
      <c r="OPJ16" s="23"/>
      <c r="OPK16" s="23"/>
      <c r="OPL16" s="23"/>
      <c r="OPM16" s="23"/>
      <c r="OPN16" s="23"/>
      <c r="OPO16" s="23"/>
      <c r="OPP16" s="23"/>
      <c r="OPQ16" s="23"/>
      <c r="OPR16" s="23"/>
      <c r="OPS16" s="23"/>
      <c r="OPT16" s="23"/>
      <c r="OPU16" s="23"/>
      <c r="OPV16" s="23"/>
      <c r="OPW16" s="23"/>
      <c r="OPX16" s="23"/>
      <c r="OPY16" s="23"/>
      <c r="OPZ16" s="23"/>
      <c r="OQA16" s="23"/>
      <c r="OQB16" s="23"/>
      <c r="OQC16" s="23"/>
      <c r="OQD16" s="23"/>
      <c r="OQE16" s="23"/>
      <c r="OQF16" s="23"/>
      <c r="OQG16" s="23"/>
      <c r="OQH16" s="23"/>
      <c r="OQI16" s="23"/>
      <c r="OQJ16" s="23"/>
      <c r="OQK16" s="23"/>
      <c r="OQL16" s="23"/>
      <c r="OQM16" s="23"/>
      <c r="OQN16" s="23"/>
      <c r="OQO16" s="23"/>
      <c r="OQP16" s="23"/>
      <c r="OQQ16" s="23"/>
      <c r="OQR16" s="23"/>
      <c r="OQS16" s="23"/>
      <c r="OQT16" s="23"/>
      <c r="OQU16" s="23"/>
      <c r="OQV16" s="23"/>
      <c r="OQW16" s="23"/>
      <c r="OQX16" s="23"/>
      <c r="OQY16" s="23"/>
      <c r="OQZ16" s="23"/>
      <c r="ORA16" s="23"/>
      <c r="ORB16" s="23"/>
      <c r="ORC16" s="23"/>
      <c r="ORD16" s="23"/>
      <c r="ORE16" s="23"/>
      <c r="ORF16" s="23"/>
      <c r="ORG16" s="23"/>
      <c r="ORH16" s="23"/>
      <c r="ORI16" s="23"/>
      <c r="ORJ16" s="23"/>
      <c r="ORK16" s="23"/>
      <c r="ORL16" s="23"/>
      <c r="ORM16" s="23"/>
      <c r="ORN16" s="23"/>
      <c r="ORO16" s="23"/>
      <c r="ORP16" s="23"/>
      <c r="ORQ16" s="23"/>
      <c r="ORR16" s="23"/>
      <c r="ORS16" s="23"/>
      <c r="ORT16" s="23"/>
      <c r="ORU16" s="23"/>
      <c r="ORV16" s="23"/>
      <c r="ORW16" s="23"/>
      <c r="ORX16" s="23"/>
      <c r="ORY16" s="23"/>
      <c r="ORZ16" s="23"/>
      <c r="OSA16" s="23"/>
      <c r="OSB16" s="23"/>
      <c r="OSC16" s="23"/>
      <c r="OSD16" s="23"/>
      <c r="OSE16" s="23"/>
      <c r="OSF16" s="23"/>
      <c r="OSG16" s="23"/>
      <c r="OSH16" s="23"/>
      <c r="OSI16" s="23"/>
      <c r="OSJ16" s="23"/>
      <c r="OSK16" s="23"/>
      <c r="OSL16" s="23"/>
      <c r="OSM16" s="23"/>
      <c r="OSN16" s="23"/>
      <c r="OSO16" s="23"/>
      <c r="OSP16" s="23"/>
      <c r="OSQ16" s="23"/>
      <c r="OSR16" s="23"/>
      <c r="OSS16" s="23"/>
      <c r="OST16" s="23"/>
      <c r="OSU16" s="23"/>
      <c r="OSV16" s="23"/>
      <c r="OSW16" s="23"/>
      <c r="OSX16" s="23"/>
      <c r="OSY16" s="23"/>
      <c r="OSZ16" s="23"/>
      <c r="OTA16" s="23"/>
      <c r="OTB16" s="23"/>
      <c r="OTC16" s="23"/>
      <c r="OTD16" s="23"/>
      <c r="OTE16" s="23"/>
      <c r="OTF16" s="23"/>
      <c r="OTG16" s="23"/>
      <c r="OTH16" s="23"/>
      <c r="OTI16" s="23"/>
      <c r="OTJ16" s="23"/>
      <c r="OTK16" s="23"/>
      <c r="OTL16" s="23"/>
      <c r="OTM16" s="23"/>
      <c r="OTN16" s="23"/>
      <c r="OTO16" s="23"/>
      <c r="OTP16" s="23"/>
      <c r="OTQ16" s="23"/>
      <c r="OTR16" s="23"/>
      <c r="OTS16" s="23"/>
      <c r="OTT16" s="23"/>
      <c r="OTU16" s="23"/>
      <c r="OTV16" s="23"/>
      <c r="OTW16" s="23"/>
      <c r="OTX16" s="23"/>
      <c r="OTY16" s="23"/>
      <c r="OTZ16" s="23"/>
      <c r="OUA16" s="23"/>
      <c r="OUB16" s="23"/>
      <c r="OUC16" s="23"/>
      <c r="OUD16" s="23"/>
      <c r="OUE16" s="23"/>
      <c r="OUF16" s="23"/>
      <c r="OUG16" s="23"/>
      <c r="OUH16" s="23"/>
      <c r="OUI16" s="23"/>
      <c r="OUJ16" s="23"/>
      <c r="OUK16" s="23"/>
      <c r="OUL16" s="23"/>
      <c r="OUM16" s="23"/>
      <c r="OUN16" s="23"/>
      <c r="OUO16" s="23"/>
      <c r="OUP16" s="23"/>
      <c r="OUQ16" s="23"/>
      <c r="OUR16" s="23"/>
      <c r="OUS16" s="23"/>
      <c r="OUT16" s="23"/>
      <c r="OUU16" s="23"/>
      <c r="OUV16" s="23"/>
      <c r="OUW16" s="23"/>
      <c r="OUX16" s="23"/>
      <c r="OUY16" s="23"/>
      <c r="OUZ16" s="23"/>
      <c r="OVA16" s="23"/>
      <c r="OVB16" s="23"/>
      <c r="OVC16" s="23"/>
      <c r="OVD16" s="23"/>
      <c r="OVE16" s="23"/>
      <c r="OVF16" s="23"/>
      <c r="OVG16" s="23"/>
      <c r="OVH16" s="23"/>
      <c r="OVI16" s="23"/>
      <c r="OVJ16" s="23"/>
      <c r="OVK16" s="23"/>
      <c r="OVL16" s="23"/>
      <c r="OVM16" s="23"/>
      <c r="OVN16" s="23"/>
      <c r="OVO16" s="23"/>
      <c r="OVP16" s="23"/>
      <c r="OVQ16" s="23"/>
      <c r="OVR16" s="23"/>
      <c r="OVS16" s="23"/>
      <c r="OVT16" s="23"/>
      <c r="OVU16" s="23"/>
      <c r="OVV16" s="23"/>
      <c r="OVW16" s="23"/>
      <c r="OVX16" s="23"/>
      <c r="OVY16" s="23"/>
      <c r="OVZ16" s="23"/>
      <c r="OWA16" s="23"/>
      <c r="OWB16" s="23"/>
      <c r="OWC16" s="23"/>
      <c r="OWD16" s="23"/>
      <c r="OWE16" s="23"/>
      <c r="OWF16" s="23"/>
      <c r="OWG16" s="23"/>
      <c r="OWH16" s="23"/>
      <c r="OWI16" s="23"/>
      <c r="OWJ16" s="23"/>
      <c r="OWK16" s="23"/>
      <c r="OWL16" s="23"/>
      <c r="OWM16" s="23"/>
      <c r="OWN16" s="23"/>
      <c r="OWO16" s="23"/>
      <c r="OWP16" s="23"/>
      <c r="OWQ16" s="23"/>
      <c r="OWR16" s="23"/>
      <c r="OWS16" s="23"/>
      <c r="OWT16" s="23"/>
      <c r="OWU16" s="23"/>
      <c r="OWV16" s="23"/>
      <c r="OWW16" s="23"/>
      <c r="OWX16" s="23"/>
      <c r="OWY16" s="23"/>
      <c r="OWZ16" s="23"/>
      <c r="OXA16" s="23"/>
      <c r="OXB16" s="23"/>
      <c r="OXC16" s="23"/>
      <c r="OXD16" s="23"/>
      <c r="OXE16" s="23"/>
      <c r="OXF16" s="23"/>
      <c r="OXG16" s="23"/>
      <c r="OXH16" s="23"/>
      <c r="OXI16" s="23"/>
      <c r="OXJ16" s="23"/>
      <c r="OXK16" s="23"/>
      <c r="OXL16" s="23"/>
      <c r="OXM16" s="23"/>
      <c r="OXN16" s="23"/>
      <c r="OXO16" s="23"/>
      <c r="OXP16" s="23"/>
      <c r="OXQ16" s="23"/>
      <c r="OXR16" s="23"/>
      <c r="OXS16" s="23"/>
      <c r="OXT16" s="23"/>
      <c r="OXU16" s="23"/>
      <c r="OXV16" s="23"/>
      <c r="OXW16" s="23"/>
      <c r="OXX16" s="23"/>
      <c r="OXY16" s="23"/>
      <c r="OXZ16" s="23"/>
      <c r="OYA16" s="23"/>
      <c r="OYB16" s="23"/>
      <c r="OYC16" s="23"/>
      <c r="OYD16" s="23"/>
      <c r="OYE16" s="23"/>
      <c r="OYF16" s="23"/>
      <c r="OYG16" s="23"/>
      <c r="OYH16" s="23"/>
      <c r="OYI16" s="23"/>
      <c r="OYJ16" s="23"/>
      <c r="OYK16" s="23"/>
      <c r="OYL16" s="23"/>
      <c r="OYM16" s="23"/>
      <c r="OYN16" s="23"/>
      <c r="OYO16" s="23"/>
      <c r="OYP16" s="23"/>
      <c r="OYQ16" s="23"/>
      <c r="OYR16" s="23"/>
      <c r="OYS16" s="23"/>
      <c r="OYT16" s="23"/>
      <c r="OYU16" s="23"/>
      <c r="OYV16" s="23"/>
      <c r="OYW16" s="23"/>
      <c r="OYX16" s="23"/>
      <c r="OYY16" s="23"/>
      <c r="OYZ16" s="23"/>
      <c r="OZA16" s="23"/>
      <c r="OZB16" s="23"/>
      <c r="OZC16" s="23"/>
      <c r="OZD16" s="23"/>
      <c r="OZE16" s="23"/>
      <c r="OZF16" s="23"/>
      <c r="OZG16" s="23"/>
      <c r="OZH16" s="23"/>
      <c r="OZI16" s="23"/>
      <c r="OZJ16" s="23"/>
      <c r="OZK16" s="23"/>
      <c r="OZL16" s="23"/>
      <c r="OZM16" s="23"/>
      <c r="OZN16" s="23"/>
      <c r="OZO16" s="23"/>
      <c r="OZP16" s="23"/>
      <c r="OZQ16" s="23"/>
      <c r="OZR16" s="23"/>
      <c r="OZS16" s="23"/>
      <c r="OZT16" s="23"/>
      <c r="OZU16" s="23"/>
      <c r="OZV16" s="23"/>
      <c r="OZW16" s="23"/>
      <c r="OZX16" s="23"/>
      <c r="OZY16" s="23"/>
      <c r="OZZ16" s="23"/>
      <c r="PAA16" s="23"/>
      <c r="PAB16" s="23"/>
      <c r="PAC16" s="23"/>
      <c r="PAD16" s="23"/>
      <c r="PAE16" s="23"/>
      <c r="PAF16" s="23"/>
      <c r="PAG16" s="23"/>
      <c r="PAH16" s="23"/>
      <c r="PAI16" s="23"/>
      <c r="PAJ16" s="23"/>
      <c r="PAK16" s="23"/>
      <c r="PAL16" s="23"/>
      <c r="PAM16" s="23"/>
      <c r="PAN16" s="23"/>
      <c r="PAO16" s="23"/>
      <c r="PAP16" s="23"/>
      <c r="PAQ16" s="23"/>
      <c r="PAR16" s="23"/>
      <c r="PAS16" s="23"/>
      <c r="PAT16" s="23"/>
      <c r="PAU16" s="23"/>
      <c r="PAV16" s="23"/>
      <c r="PAW16" s="23"/>
      <c r="PAX16" s="23"/>
      <c r="PAY16" s="23"/>
      <c r="PAZ16" s="23"/>
      <c r="PBA16" s="23"/>
      <c r="PBB16" s="23"/>
      <c r="PBC16" s="23"/>
      <c r="PBD16" s="23"/>
      <c r="PBE16" s="23"/>
      <c r="PBF16" s="23"/>
      <c r="PBG16" s="23"/>
      <c r="PBH16" s="23"/>
      <c r="PBI16" s="23"/>
      <c r="PBJ16" s="23"/>
      <c r="PBK16" s="23"/>
      <c r="PBL16" s="23"/>
      <c r="PBM16" s="23"/>
      <c r="PBN16" s="23"/>
      <c r="PBO16" s="23"/>
      <c r="PBP16" s="23"/>
      <c r="PBQ16" s="23"/>
      <c r="PBR16" s="23"/>
      <c r="PBS16" s="23"/>
      <c r="PBT16" s="23"/>
      <c r="PBU16" s="23"/>
      <c r="PBV16" s="23"/>
      <c r="PBW16" s="23"/>
      <c r="PBX16" s="23"/>
      <c r="PBY16" s="23"/>
      <c r="PBZ16" s="23"/>
      <c r="PCA16" s="23"/>
      <c r="PCB16" s="23"/>
      <c r="PCC16" s="23"/>
      <c r="PCD16" s="23"/>
      <c r="PCE16" s="23"/>
      <c r="PCF16" s="23"/>
      <c r="PCG16" s="23"/>
      <c r="PCH16" s="23"/>
      <c r="PCI16" s="23"/>
      <c r="PCJ16" s="23"/>
      <c r="PCK16" s="23"/>
      <c r="PCL16" s="23"/>
      <c r="PCM16" s="23"/>
      <c r="PCN16" s="23"/>
      <c r="PCO16" s="23"/>
      <c r="PCP16" s="23"/>
      <c r="PCQ16" s="23"/>
      <c r="PCR16" s="23"/>
      <c r="PCS16" s="23"/>
      <c r="PCT16" s="23"/>
      <c r="PCU16" s="23"/>
      <c r="PCV16" s="23"/>
      <c r="PCW16" s="23"/>
      <c r="PCX16" s="23"/>
      <c r="PCY16" s="23"/>
      <c r="PCZ16" s="23"/>
      <c r="PDA16" s="23"/>
      <c r="PDB16" s="23"/>
      <c r="PDC16" s="23"/>
      <c r="PDD16" s="23"/>
      <c r="PDE16" s="23"/>
      <c r="PDF16" s="23"/>
      <c r="PDG16" s="23"/>
      <c r="PDH16" s="23"/>
      <c r="PDI16" s="23"/>
      <c r="PDJ16" s="23"/>
      <c r="PDK16" s="23"/>
      <c r="PDL16" s="23"/>
      <c r="PDM16" s="23"/>
      <c r="PDN16" s="23"/>
      <c r="PDO16" s="23"/>
      <c r="PDP16" s="23"/>
      <c r="PDQ16" s="23"/>
      <c r="PDR16" s="23"/>
      <c r="PDS16" s="23"/>
      <c r="PDT16" s="23"/>
      <c r="PDU16" s="23"/>
      <c r="PDV16" s="23"/>
      <c r="PDW16" s="23"/>
      <c r="PDX16" s="23"/>
      <c r="PDY16" s="23"/>
      <c r="PDZ16" s="23"/>
      <c r="PEA16" s="23"/>
      <c r="PEB16" s="23"/>
      <c r="PEC16" s="23"/>
      <c r="PED16" s="23"/>
      <c r="PEE16" s="23"/>
      <c r="PEF16" s="23"/>
      <c r="PEG16" s="23"/>
      <c r="PEH16" s="23"/>
      <c r="PEI16" s="23"/>
      <c r="PEJ16" s="23"/>
      <c r="PEK16" s="23"/>
      <c r="PEL16" s="23"/>
      <c r="PEM16" s="23"/>
      <c r="PEN16" s="23"/>
      <c r="PEO16" s="23"/>
      <c r="PEP16" s="23"/>
      <c r="PEQ16" s="23"/>
      <c r="PER16" s="23"/>
      <c r="PES16" s="23"/>
      <c r="PET16" s="23"/>
      <c r="PEU16" s="23"/>
      <c r="PEV16" s="23"/>
      <c r="PEW16" s="23"/>
      <c r="PEX16" s="23"/>
      <c r="PEY16" s="23"/>
      <c r="PEZ16" s="23"/>
      <c r="PFA16" s="23"/>
      <c r="PFB16" s="23"/>
      <c r="PFC16" s="23"/>
      <c r="PFD16" s="23"/>
      <c r="PFE16" s="23"/>
      <c r="PFF16" s="23"/>
      <c r="PFG16" s="23"/>
      <c r="PFH16" s="23"/>
      <c r="PFI16" s="23"/>
      <c r="PFJ16" s="23"/>
      <c r="PFK16" s="23"/>
      <c r="PFL16" s="23"/>
      <c r="PFM16" s="23"/>
      <c r="PFN16" s="23"/>
      <c r="PFO16" s="23"/>
      <c r="PFP16" s="23"/>
      <c r="PFQ16" s="23"/>
      <c r="PFR16" s="23"/>
      <c r="PFS16" s="23"/>
      <c r="PFT16" s="23"/>
      <c r="PFU16" s="23"/>
      <c r="PFV16" s="23"/>
      <c r="PFW16" s="23"/>
      <c r="PFX16" s="23"/>
      <c r="PFY16" s="23"/>
      <c r="PFZ16" s="23"/>
      <c r="PGA16" s="23"/>
      <c r="PGB16" s="23"/>
      <c r="PGC16" s="23"/>
      <c r="PGD16" s="23"/>
      <c r="PGE16" s="23"/>
      <c r="PGF16" s="23"/>
      <c r="PGG16" s="23"/>
      <c r="PGH16" s="23"/>
      <c r="PGI16" s="23"/>
      <c r="PGJ16" s="23"/>
      <c r="PGK16" s="23"/>
      <c r="PGL16" s="23"/>
      <c r="PGM16" s="23"/>
      <c r="PGN16" s="23"/>
      <c r="PGO16" s="23"/>
      <c r="PGP16" s="23"/>
      <c r="PGQ16" s="23"/>
      <c r="PGR16" s="23"/>
      <c r="PGS16" s="23"/>
      <c r="PGT16" s="23"/>
      <c r="PGU16" s="23"/>
      <c r="PGV16" s="23"/>
      <c r="PGW16" s="23"/>
      <c r="PGX16" s="23"/>
      <c r="PGY16" s="23"/>
      <c r="PGZ16" s="23"/>
      <c r="PHA16" s="23"/>
      <c r="PHB16" s="23"/>
      <c r="PHC16" s="23"/>
      <c r="PHD16" s="23"/>
      <c r="PHE16" s="23"/>
      <c r="PHF16" s="23"/>
      <c r="PHG16" s="23"/>
      <c r="PHH16" s="23"/>
      <c r="PHI16" s="23"/>
      <c r="PHJ16" s="23"/>
      <c r="PHK16" s="23"/>
      <c r="PHL16" s="23"/>
      <c r="PHM16" s="23"/>
      <c r="PHN16" s="23"/>
      <c r="PHO16" s="23"/>
      <c r="PHP16" s="23"/>
      <c r="PHQ16" s="23"/>
      <c r="PHR16" s="23"/>
      <c r="PHS16" s="23"/>
      <c r="PHT16" s="23"/>
      <c r="PHU16" s="23"/>
      <c r="PHV16" s="23"/>
      <c r="PHW16" s="23"/>
      <c r="PHX16" s="23"/>
      <c r="PHY16" s="23"/>
      <c r="PHZ16" s="23"/>
      <c r="PIA16" s="23"/>
      <c r="PIB16" s="23"/>
      <c r="PIC16" s="23"/>
      <c r="PID16" s="23"/>
      <c r="PIE16" s="23"/>
      <c r="PIF16" s="23"/>
      <c r="PIG16" s="23"/>
      <c r="PIH16" s="23"/>
      <c r="PII16" s="23"/>
      <c r="PIJ16" s="23"/>
      <c r="PIK16" s="23"/>
      <c r="PIL16" s="23"/>
      <c r="PIM16" s="23"/>
      <c r="PIN16" s="23"/>
      <c r="PIO16" s="23"/>
      <c r="PIP16" s="23"/>
      <c r="PIQ16" s="23"/>
      <c r="PIR16" s="23"/>
      <c r="PIS16" s="23"/>
      <c r="PIT16" s="23"/>
      <c r="PIU16" s="23"/>
      <c r="PIV16" s="23"/>
      <c r="PIW16" s="23"/>
      <c r="PIX16" s="23"/>
      <c r="PIY16" s="23"/>
      <c r="PIZ16" s="23"/>
      <c r="PJA16" s="23"/>
      <c r="PJB16" s="23"/>
      <c r="PJC16" s="23"/>
      <c r="PJD16" s="23"/>
      <c r="PJE16" s="23"/>
      <c r="PJF16" s="23"/>
      <c r="PJG16" s="23"/>
      <c r="PJH16" s="23"/>
      <c r="PJI16" s="23"/>
      <c r="PJJ16" s="23"/>
      <c r="PJK16" s="23"/>
      <c r="PJL16" s="23"/>
      <c r="PJM16" s="23"/>
      <c r="PJN16" s="23"/>
      <c r="PJO16" s="23"/>
      <c r="PJP16" s="23"/>
      <c r="PJQ16" s="23"/>
      <c r="PJR16" s="23"/>
      <c r="PJS16" s="23"/>
      <c r="PJT16" s="23"/>
      <c r="PJU16" s="23"/>
      <c r="PJV16" s="23"/>
      <c r="PJW16" s="23"/>
      <c r="PJX16" s="23"/>
      <c r="PJY16" s="23"/>
      <c r="PJZ16" s="23"/>
      <c r="PKA16" s="23"/>
      <c r="PKB16" s="23"/>
      <c r="PKC16" s="23"/>
      <c r="PKD16" s="23"/>
      <c r="PKE16" s="23"/>
      <c r="PKF16" s="23"/>
      <c r="PKG16" s="23"/>
      <c r="PKH16" s="23"/>
      <c r="PKI16" s="23"/>
      <c r="PKJ16" s="23"/>
      <c r="PKK16" s="23"/>
      <c r="PKL16" s="23"/>
      <c r="PKM16" s="23"/>
      <c r="PKN16" s="23"/>
      <c r="PKO16" s="23"/>
      <c r="PKP16" s="23"/>
      <c r="PKQ16" s="23"/>
      <c r="PKR16" s="23"/>
      <c r="PKS16" s="23"/>
      <c r="PKT16" s="23"/>
      <c r="PKU16" s="23"/>
      <c r="PKV16" s="23"/>
      <c r="PKW16" s="23"/>
      <c r="PKX16" s="23"/>
      <c r="PKY16" s="23"/>
      <c r="PKZ16" s="23"/>
      <c r="PLA16" s="23"/>
      <c r="PLB16" s="23"/>
      <c r="PLC16" s="23"/>
      <c r="PLD16" s="23"/>
      <c r="PLE16" s="23"/>
      <c r="PLF16" s="23"/>
      <c r="PLG16" s="23"/>
      <c r="PLH16" s="23"/>
      <c r="PLI16" s="23"/>
      <c r="PLJ16" s="23"/>
      <c r="PLK16" s="23"/>
      <c r="PLL16" s="23"/>
      <c r="PLM16" s="23"/>
      <c r="PLN16" s="23"/>
      <c r="PLO16" s="23"/>
      <c r="PLP16" s="23"/>
      <c r="PLQ16" s="23"/>
      <c r="PLR16" s="23"/>
      <c r="PLS16" s="23"/>
      <c r="PLT16" s="23"/>
      <c r="PLU16" s="23"/>
      <c r="PLV16" s="23"/>
      <c r="PLW16" s="23"/>
      <c r="PLX16" s="23"/>
      <c r="PLY16" s="23"/>
      <c r="PLZ16" s="23"/>
      <c r="PMA16" s="23"/>
      <c r="PMB16" s="23"/>
      <c r="PMC16" s="23"/>
      <c r="PMD16" s="23"/>
      <c r="PME16" s="23"/>
      <c r="PMF16" s="23"/>
      <c r="PMG16" s="23"/>
      <c r="PMH16" s="23"/>
      <c r="PMI16" s="23"/>
      <c r="PMJ16" s="23"/>
      <c r="PMK16" s="23"/>
      <c r="PML16" s="23"/>
      <c r="PMM16" s="23"/>
      <c r="PMN16" s="23"/>
      <c r="PMO16" s="23"/>
      <c r="PMP16" s="23"/>
      <c r="PMQ16" s="23"/>
      <c r="PMR16" s="23"/>
      <c r="PMS16" s="23"/>
      <c r="PMT16" s="23"/>
      <c r="PMU16" s="23"/>
      <c r="PMV16" s="23"/>
      <c r="PMW16" s="23"/>
      <c r="PMX16" s="23"/>
      <c r="PMY16" s="23"/>
      <c r="PMZ16" s="23"/>
      <c r="PNA16" s="23"/>
      <c r="PNB16" s="23"/>
      <c r="PNC16" s="23"/>
      <c r="PND16" s="23"/>
      <c r="PNE16" s="23"/>
      <c r="PNF16" s="23"/>
      <c r="PNG16" s="23"/>
      <c r="PNH16" s="23"/>
      <c r="PNI16" s="23"/>
      <c r="PNJ16" s="23"/>
      <c r="PNK16" s="23"/>
      <c r="PNL16" s="23"/>
      <c r="PNM16" s="23"/>
      <c r="PNN16" s="23"/>
      <c r="PNO16" s="23"/>
      <c r="PNP16" s="23"/>
      <c r="PNQ16" s="23"/>
      <c r="PNR16" s="23"/>
      <c r="PNS16" s="23"/>
      <c r="PNT16" s="23"/>
      <c r="PNU16" s="23"/>
      <c r="PNV16" s="23"/>
      <c r="PNW16" s="23"/>
      <c r="PNX16" s="23"/>
      <c r="PNY16" s="23"/>
      <c r="PNZ16" s="23"/>
      <c r="POA16" s="23"/>
      <c r="POB16" s="23"/>
      <c r="POC16" s="23"/>
      <c r="POD16" s="23"/>
      <c r="POE16" s="23"/>
      <c r="POF16" s="23"/>
      <c r="POG16" s="23"/>
      <c r="POH16" s="23"/>
      <c r="POI16" s="23"/>
      <c r="POJ16" s="23"/>
      <c r="POK16" s="23"/>
      <c r="POL16" s="23"/>
      <c r="POM16" s="23"/>
      <c r="PON16" s="23"/>
      <c r="POO16" s="23"/>
      <c r="POP16" s="23"/>
      <c r="POQ16" s="23"/>
      <c r="POR16" s="23"/>
      <c r="POS16" s="23"/>
      <c r="POT16" s="23"/>
      <c r="POU16" s="23"/>
      <c r="POV16" s="23"/>
      <c r="POW16" s="23"/>
      <c r="POX16" s="23"/>
      <c r="POY16" s="23"/>
      <c r="POZ16" s="23"/>
      <c r="PPA16" s="23"/>
      <c r="PPB16" s="23"/>
      <c r="PPC16" s="23"/>
      <c r="PPD16" s="23"/>
      <c r="PPE16" s="23"/>
      <c r="PPF16" s="23"/>
      <c r="PPG16" s="23"/>
      <c r="PPH16" s="23"/>
      <c r="PPI16" s="23"/>
      <c r="PPJ16" s="23"/>
      <c r="PPK16" s="23"/>
      <c r="PPL16" s="23"/>
      <c r="PPM16" s="23"/>
      <c r="PPN16" s="23"/>
      <c r="PPO16" s="23"/>
      <c r="PPP16" s="23"/>
      <c r="PPQ16" s="23"/>
      <c r="PPR16" s="23"/>
      <c r="PPS16" s="23"/>
      <c r="PPT16" s="23"/>
      <c r="PPU16" s="23"/>
      <c r="PPV16" s="23"/>
      <c r="PPW16" s="23"/>
      <c r="PPX16" s="23"/>
      <c r="PPY16" s="23"/>
      <c r="PPZ16" s="23"/>
      <c r="PQA16" s="23"/>
      <c r="PQB16" s="23"/>
      <c r="PQC16" s="23"/>
      <c r="PQD16" s="23"/>
      <c r="PQE16" s="23"/>
      <c r="PQF16" s="23"/>
      <c r="PQG16" s="23"/>
      <c r="PQH16" s="23"/>
      <c r="PQI16" s="23"/>
      <c r="PQJ16" s="23"/>
      <c r="PQK16" s="23"/>
      <c r="PQL16" s="23"/>
      <c r="PQM16" s="23"/>
      <c r="PQN16" s="23"/>
      <c r="PQO16" s="23"/>
      <c r="PQP16" s="23"/>
      <c r="PQQ16" s="23"/>
      <c r="PQR16" s="23"/>
      <c r="PQS16" s="23"/>
      <c r="PQT16" s="23"/>
      <c r="PQU16" s="23"/>
      <c r="PQV16" s="23"/>
      <c r="PQW16" s="23"/>
      <c r="PQX16" s="23"/>
      <c r="PQY16" s="23"/>
      <c r="PQZ16" s="23"/>
      <c r="PRA16" s="23"/>
      <c r="PRB16" s="23"/>
      <c r="PRC16" s="23"/>
      <c r="PRD16" s="23"/>
      <c r="PRE16" s="23"/>
      <c r="PRF16" s="23"/>
      <c r="PRG16" s="23"/>
      <c r="PRH16" s="23"/>
      <c r="PRI16" s="23"/>
      <c r="PRJ16" s="23"/>
      <c r="PRK16" s="23"/>
      <c r="PRL16" s="23"/>
      <c r="PRM16" s="23"/>
      <c r="PRN16" s="23"/>
      <c r="PRO16" s="23"/>
      <c r="PRP16" s="23"/>
      <c r="PRQ16" s="23"/>
      <c r="PRR16" s="23"/>
      <c r="PRS16" s="23"/>
      <c r="PRT16" s="23"/>
      <c r="PRU16" s="23"/>
      <c r="PRV16" s="23"/>
      <c r="PRW16" s="23"/>
      <c r="PRX16" s="23"/>
      <c r="PRY16" s="23"/>
      <c r="PRZ16" s="23"/>
      <c r="PSA16" s="23"/>
      <c r="PSB16" s="23"/>
      <c r="PSC16" s="23"/>
      <c r="PSD16" s="23"/>
      <c r="PSE16" s="23"/>
      <c r="PSF16" s="23"/>
      <c r="PSG16" s="23"/>
      <c r="PSH16" s="23"/>
      <c r="PSI16" s="23"/>
      <c r="PSJ16" s="23"/>
      <c r="PSK16" s="23"/>
      <c r="PSL16" s="23"/>
      <c r="PSM16" s="23"/>
      <c r="PSN16" s="23"/>
      <c r="PSO16" s="23"/>
      <c r="PSP16" s="23"/>
      <c r="PSQ16" s="23"/>
      <c r="PSR16" s="23"/>
      <c r="PSS16" s="23"/>
      <c r="PST16" s="23"/>
      <c r="PSU16" s="23"/>
      <c r="PSV16" s="23"/>
      <c r="PSW16" s="23"/>
      <c r="PSX16" s="23"/>
      <c r="PSY16" s="23"/>
      <c r="PSZ16" s="23"/>
      <c r="PTA16" s="23"/>
      <c r="PTB16" s="23"/>
      <c r="PTC16" s="23"/>
      <c r="PTD16" s="23"/>
      <c r="PTE16" s="23"/>
      <c r="PTF16" s="23"/>
      <c r="PTG16" s="23"/>
      <c r="PTH16" s="23"/>
      <c r="PTI16" s="23"/>
      <c r="PTJ16" s="23"/>
      <c r="PTK16" s="23"/>
      <c r="PTL16" s="23"/>
      <c r="PTM16" s="23"/>
      <c r="PTN16" s="23"/>
      <c r="PTO16" s="23"/>
      <c r="PTP16" s="23"/>
      <c r="PTQ16" s="23"/>
      <c r="PTR16" s="23"/>
      <c r="PTS16" s="23"/>
      <c r="PTT16" s="23"/>
      <c r="PTU16" s="23"/>
      <c r="PTV16" s="23"/>
      <c r="PTW16" s="23"/>
      <c r="PTX16" s="23"/>
      <c r="PTY16" s="23"/>
      <c r="PTZ16" s="23"/>
      <c r="PUA16" s="23"/>
      <c r="PUB16" s="23"/>
      <c r="PUC16" s="23"/>
      <c r="PUD16" s="23"/>
      <c r="PUE16" s="23"/>
      <c r="PUF16" s="23"/>
      <c r="PUG16" s="23"/>
      <c r="PUH16" s="23"/>
      <c r="PUI16" s="23"/>
      <c r="PUJ16" s="23"/>
      <c r="PUK16" s="23"/>
      <c r="PUL16" s="23"/>
      <c r="PUM16" s="23"/>
      <c r="PUN16" s="23"/>
      <c r="PUO16" s="23"/>
      <c r="PUP16" s="23"/>
      <c r="PUQ16" s="23"/>
      <c r="PUR16" s="23"/>
      <c r="PUS16" s="23"/>
      <c r="PUT16" s="23"/>
      <c r="PUU16" s="23"/>
      <c r="PUV16" s="23"/>
      <c r="PUW16" s="23"/>
      <c r="PUX16" s="23"/>
      <c r="PUY16" s="23"/>
      <c r="PUZ16" s="23"/>
      <c r="PVA16" s="23"/>
      <c r="PVB16" s="23"/>
      <c r="PVC16" s="23"/>
      <c r="PVD16" s="23"/>
      <c r="PVE16" s="23"/>
      <c r="PVF16" s="23"/>
      <c r="PVG16" s="23"/>
      <c r="PVH16" s="23"/>
      <c r="PVI16" s="23"/>
      <c r="PVJ16" s="23"/>
      <c r="PVK16" s="23"/>
      <c r="PVL16" s="23"/>
      <c r="PVM16" s="23"/>
      <c r="PVN16" s="23"/>
      <c r="PVO16" s="23"/>
      <c r="PVP16" s="23"/>
      <c r="PVQ16" s="23"/>
      <c r="PVR16" s="23"/>
      <c r="PVS16" s="23"/>
      <c r="PVT16" s="23"/>
      <c r="PVU16" s="23"/>
      <c r="PVV16" s="23"/>
      <c r="PVW16" s="23"/>
      <c r="PVX16" s="23"/>
      <c r="PVY16" s="23"/>
      <c r="PVZ16" s="23"/>
      <c r="PWA16" s="23"/>
      <c r="PWB16" s="23"/>
      <c r="PWC16" s="23"/>
      <c r="PWD16" s="23"/>
      <c r="PWE16" s="23"/>
      <c r="PWF16" s="23"/>
      <c r="PWG16" s="23"/>
      <c r="PWH16" s="23"/>
      <c r="PWI16" s="23"/>
      <c r="PWJ16" s="23"/>
      <c r="PWK16" s="23"/>
      <c r="PWL16" s="23"/>
      <c r="PWM16" s="23"/>
      <c r="PWN16" s="23"/>
      <c r="PWO16" s="23"/>
      <c r="PWP16" s="23"/>
      <c r="PWQ16" s="23"/>
      <c r="PWR16" s="23"/>
      <c r="PWS16" s="23"/>
      <c r="PWT16" s="23"/>
      <c r="PWU16" s="23"/>
      <c r="PWV16" s="23"/>
      <c r="PWW16" s="23"/>
      <c r="PWX16" s="23"/>
      <c r="PWY16" s="23"/>
      <c r="PWZ16" s="23"/>
      <c r="PXA16" s="23"/>
      <c r="PXB16" s="23"/>
      <c r="PXC16" s="23"/>
      <c r="PXD16" s="23"/>
      <c r="PXE16" s="23"/>
      <c r="PXF16" s="23"/>
      <c r="PXG16" s="23"/>
      <c r="PXH16" s="23"/>
      <c r="PXI16" s="23"/>
      <c r="PXJ16" s="23"/>
      <c r="PXK16" s="23"/>
      <c r="PXL16" s="23"/>
      <c r="PXM16" s="23"/>
      <c r="PXN16" s="23"/>
      <c r="PXO16" s="23"/>
      <c r="PXP16" s="23"/>
      <c r="PXQ16" s="23"/>
      <c r="PXR16" s="23"/>
      <c r="PXS16" s="23"/>
      <c r="PXT16" s="23"/>
      <c r="PXU16" s="23"/>
      <c r="PXV16" s="23"/>
      <c r="PXW16" s="23"/>
      <c r="PXX16" s="23"/>
      <c r="PXY16" s="23"/>
      <c r="PXZ16" s="23"/>
      <c r="PYA16" s="23"/>
      <c r="PYB16" s="23"/>
      <c r="PYC16" s="23"/>
      <c r="PYD16" s="23"/>
      <c r="PYE16" s="23"/>
      <c r="PYF16" s="23"/>
      <c r="PYG16" s="23"/>
      <c r="PYH16" s="23"/>
      <c r="PYI16" s="23"/>
      <c r="PYJ16" s="23"/>
      <c r="PYK16" s="23"/>
      <c r="PYL16" s="23"/>
      <c r="PYM16" s="23"/>
      <c r="PYN16" s="23"/>
      <c r="PYO16" s="23"/>
      <c r="PYP16" s="23"/>
      <c r="PYQ16" s="23"/>
      <c r="PYR16" s="23"/>
      <c r="PYS16" s="23"/>
      <c r="PYT16" s="23"/>
      <c r="PYU16" s="23"/>
      <c r="PYV16" s="23"/>
      <c r="PYW16" s="23"/>
      <c r="PYX16" s="23"/>
      <c r="PYY16" s="23"/>
      <c r="PYZ16" s="23"/>
      <c r="PZA16" s="23"/>
      <c r="PZB16" s="23"/>
      <c r="PZC16" s="23"/>
      <c r="PZD16" s="23"/>
      <c r="PZE16" s="23"/>
      <c r="PZF16" s="23"/>
      <c r="PZG16" s="23"/>
      <c r="PZH16" s="23"/>
      <c r="PZI16" s="23"/>
      <c r="PZJ16" s="23"/>
      <c r="PZK16" s="23"/>
      <c r="PZL16" s="23"/>
      <c r="PZM16" s="23"/>
      <c r="PZN16" s="23"/>
      <c r="PZO16" s="23"/>
      <c r="PZP16" s="23"/>
      <c r="PZQ16" s="23"/>
      <c r="PZR16" s="23"/>
      <c r="PZS16" s="23"/>
      <c r="PZT16" s="23"/>
      <c r="PZU16" s="23"/>
      <c r="PZV16" s="23"/>
      <c r="PZW16" s="23"/>
      <c r="PZX16" s="23"/>
      <c r="PZY16" s="23"/>
      <c r="PZZ16" s="23"/>
      <c r="QAA16" s="23"/>
      <c r="QAB16" s="23"/>
      <c r="QAC16" s="23"/>
      <c r="QAD16" s="23"/>
      <c r="QAE16" s="23"/>
      <c r="QAF16" s="23"/>
      <c r="QAG16" s="23"/>
      <c r="QAH16" s="23"/>
      <c r="QAI16" s="23"/>
      <c r="QAJ16" s="23"/>
      <c r="QAK16" s="23"/>
      <c r="QAL16" s="23"/>
      <c r="QAM16" s="23"/>
      <c r="QAN16" s="23"/>
      <c r="QAO16" s="23"/>
      <c r="QAP16" s="23"/>
      <c r="QAQ16" s="23"/>
      <c r="QAR16" s="23"/>
      <c r="QAS16" s="23"/>
      <c r="QAT16" s="23"/>
      <c r="QAU16" s="23"/>
      <c r="QAV16" s="23"/>
      <c r="QAW16" s="23"/>
      <c r="QAX16" s="23"/>
      <c r="QAY16" s="23"/>
      <c r="QAZ16" s="23"/>
      <c r="QBA16" s="23"/>
      <c r="QBB16" s="23"/>
      <c r="QBC16" s="23"/>
      <c r="QBD16" s="23"/>
      <c r="QBE16" s="23"/>
      <c r="QBF16" s="23"/>
      <c r="QBG16" s="23"/>
      <c r="QBH16" s="23"/>
      <c r="QBI16" s="23"/>
      <c r="QBJ16" s="23"/>
      <c r="QBK16" s="23"/>
      <c r="QBL16" s="23"/>
      <c r="QBM16" s="23"/>
      <c r="QBN16" s="23"/>
      <c r="QBO16" s="23"/>
      <c r="QBP16" s="23"/>
      <c r="QBQ16" s="23"/>
      <c r="QBR16" s="23"/>
      <c r="QBS16" s="23"/>
      <c r="QBT16" s="23"/>
      <c r="QBU16" s="23"/>
      <c r="QBV16" s="23"/>
      <c r="QBW16" s="23"/>
      <c r="QBX16" s="23"/>
      <c r="QBY16" s="23"/>
      <c r="QBZ16" s="23"/>
      <c r="QCA16" s="23"/>
      <c r="QCB16" s="23"/>
      <c r="QCC16" s="23"/>
      <c r="QCD16" s="23"/>
      <c r="QCE16" s="23"/>
      <c r="QCF16" s="23"/>
      <c r="QCG16" s="23"/>
      <c r="QCH16" s="23"/>
      <c r="QCI16" s="23"/>
      <c r="QCJ16" s="23"/>
      <c r="QCK16" s="23"/>
      <c r="QCL16" s="23"/>
      <c r="QCM16" s="23"/>
      <c r="QCN16" s="23"/>
      <c r="QCO16" s="23"/>
      <c r="QCP16" s="23"/>
      <c r="QCQ16" s="23"/>
      <c r="QCR16" s="23"/>
      <c r="QCS16" s="23"/>
      <c r="QCT16" s="23"/>
      <c r="QCU16" s="23"/>
      <c r="QCV16" s="23"/>
      <c r="QCW16" s="23"/>
      <c r="QCX16" s="23"/>
      <c r="QCY16" s="23"/>
      <c r="QCZ16" s="23"/>
      <c r="QDA16" s="23"/>
      <c r="QDB16" s="23"/>
      <c r="QDC16" s="23"/>
      <c r="QDD16" s="23"/>
      <c r="QDE16" s="23"/>
      <c r="QDF16" s="23"/>
      <c r="QDG16" s="23"/>
      <c r="QDH16" s="23"/>
      <c r="QDI16" s="23"/>
      <c r="QDJ16" s="23"/>
      <c r="QDK16" s="23"/>
      <c r="QDL16" s="23"/>
      <c r="QDM16" s="23"/>
      <c r="QDN16" s="23"/>
      <c r="QDO16" s="23"/>
      <c r="QDP16" s="23"/>
      <c r="QDQ16" s="23"/>
      <c r="QDR16" s="23"/>
      <c r="QDS16" s="23"/>
      <c r="QDT16" s="23"/>
      <c r="QDU16" s="23"/>
      <c r="QDV16" s="23"/>
      <c r="QDW16" s="23"/>
      <c r="QDX16" s="23"/>
      <c r="QDY16" s="23"/>
      <c r="QDZ16" s="23"/>
      <c r="QEA16" s="23"/>
      <c r="QEB16" s="23"/>
      <c r="QEC16" s="23"/>
      <c r="QED16" s="23"/>
      <c r="QEE16" s="23"/>
      <c r="QEF16" s="23"/>
      <c r="QEG16" s="23"/>
      <c r="QEH16" s="23"/>
      <c r="QEI16" s="23"/>
      <c r="QEJ16" s="23"/>
      <c r="QEK16" s="23"/>
      <c r="QEL16" s="23"/>
      <c r="QEM16" s="23"/>
      <c r="QEN16" s="23"/>
      <c r="QEO16" s="23"/>
      <c r="QEP16" s="23"/>
      <c r="QEQ16" s="23"/>
      <c r="QER16" s="23"/>
      <c r="QES16" s="23"/>
      <c r="QET16" s="23"/>
      <c r="QEU16" s="23"/>
      <c r="QEV16" s="23"/>
      <c r="QEW16" s="23"/>
      <c r="QEX16" s="23"/>
      <c r="QEY16" s="23"/>
      <c r="QEZ16" s="23"/>
      <c r="QFA16" s="23"/>
      <c r="QFB16" s="23"/>
      <c r="QFC16" s="23"/>
      <c r="QFD16" s="23"/>
      <c r="QFE16" s="23"/>
      <c r="QFF16" s="23"/>
      <c r="QFG16" s="23"/>
      <c r="QFH16" s="23"/>
      <c r="QFI16" s="23"/>
      <c r="QFJ16" s="23"/>
      <c r="QFK16" s="23"/>
      <c r="QFL16" s="23"/>
      <c r="QFM16" s="23"/>
      <c r="QFN16" s="23"/>
      <c r="QFO16" s="23"/>
      <c r="QFP16" s="23"/>
      <c r="QFQ16" s="23"/>
      <c r="QFR16" s="23"/>
      <c r="QFS16" s="23"/>
      <c r="QFT16" s="23"/>
      <c r="QFU16" s="23"/>
      <c r="QFV16" s="23"/>
      <c r="QFW16" s="23"/>
      <c r="QFX16" s="23"/>
      <c r="QFY16" s="23"/>
      <c r="QFZ16" s="23"/>
      <c r="QGA16" s="23"/>
      <c r="QGB16" s="23"/>
      <c r="QGC16" s="23"/>
      <c r="QGD16" s="23"/>
      <c r="QGE16" s="23"/>
      <c r="QGF16" s="23"/>
      <c r="QGG16" s="23"/>
      <c r="QGH16" s="23"/>
      <c r="QGI16" s="23"/>
      <c r="QGJ16" s="23"/>
      <c r="QGK16" s="23"/>
      <c r="QGL16" s="23"/>
      <c r="QGM16" s="23"/>
      <c r="QGN16" s="23"/>
      <c r="QGO16" s="23"/>
      <c r="QGP16" s="23"/>
      <c r="QGQ16" s="23"/>
      <c r="QGR16" s="23"/>
      <c r="QGS16" s="23"/>
      <c r="QGT16" s="23"/>
      <c r="QGU16" s="23"/>
      <c r="QGV16" s="23"/>
      <c r="QGW16" s="23"/>
      <c r="QGX16" s="23"/>
      <c r="QGY16" s="23"/>
      <c r="QGZ16" s="23"/>
      <c r="QHA16" s="23"/>
      <c r="QHB16" s="23"/>
      <c r="QHC16" s="23"/>
      <c r="QHD16" s="23"/>
      <c r="QHE16" s="23"/>
      <c r="QHF16" s="23"/>
      <c r="QHG16" s="23"/>
      <c r="QHH16" s="23"/>
      <c r="QHI16" s="23"/>
      <c r="QHJ16" s="23"/>
      <c r="QHK16" s="23"/>
      <c r="QHL16" s="23"/>
      <c r="QHM16" s="23"/>
      <c r="QHN16" s="23"/>
      <c r="QHO16" s="23"/>
      <c r="QHP16" s="23"/>
      <c r="QHQ16" s="23"/>
      <c r="QHR16" s="23"/>
      <c r="QHS16" s="23"/>
      <c r="QHT16" s="23"/>
      <c r="QHU16" s="23"/>
      <c r="QHV16" s="23"/>
      <c r="QHW16" s="23"/>
      <c r="QHX16" s="23"/>
      <c r="QHY16" s="23"/>
      <c r="QHZ16" s="23"/>
      <c r="QIA16" s="23"/>
      <c r="QIB16" s="23"/>
      <c r="QIC16" s="23"/>
      <c r="QID16" s="23"/>
      <c r="QIE16" s="23"/>
      <c r="QIF16" s="23"/>
      <c r="QIG16" s="23"/>
      <c r="QIH16" s="23"/>
      <c r="QII16" s="23"/>
      <c r="QIJ16" s="23"/>
      <c r="QIK16" s="23"/>
      <c r="QIL16" s="23"/>
      <c r="QIM16" s="23"/>
      <c r="QIN16" s="23"/>
      <c r="QIO16" s="23"/>
      <c r="QIP16" s="23"/>
      <c r="QIQ16" s="23"/>
      <c r="QIR16" s="23"/>
      <c r="QIS16" s="23"/>
      <c r="QIT16" s="23"/>
      <c r="QIU16" s="23"/>
      <c r="QIV16" s="23"/>
      <c r="QIW16" s="23"/>
      <c r="QIX16" s="23"/>
      <c r="QIY16" s="23"/>
      <c r="QIZ16" s="23"/>
      <c r="QJA16" s="23"/>
      <c r="QJB16" s="23"/>
      <c r="QJC16" s="23"/>
      <c r="QJD16" s="23"/>
      <c r="QJE16" s="23"/>
      <c r="QJF16" s="23"/>
      <c r="QJG16" s="23"/>
      <c r="QJH16" s="23"/>
      <c r="QJI16" s="23"/>
      <c r="QJJ16" s="23"/>
      <c r="QJK16" s="23"/>
      <c r="QJL16" s="23"/>
      <c r="QJM16" s="23"/>
      <c r="QJN16" s="23"/>
      <c r="QJO16" s="23"/>
      <c r="QJP16" s="23"/>
      <c r="QJQ16" s="23"/>
      <c r="QJR16" s="23"/>
      <c r="QJS16" s="23"/>
      <c r="QJT16" s="23"/>
      <c r="QJU16" s="23"/>
      <c r="QJV16" s="23"/>
      <c r="QJW16" s="23"/>
      <c r="QJX16" s="23"/>
      <c r="QJY16" s="23"/>
      <c r="QJZ16" s="23"/>
      <c r="QKA16" s="23"/>
      <c r="QKB16" s="23"/>
      <c r="QKC16" s="23"/>
      <c r="QKD16" s="23"/>
      <c r="QKE16" s="23"/>
      <c r="QKF16" s="23"/>
      <c r="QKG16" s="23"/>
      <c r="QKH16" s="23"/>
      <c r="QKI16" s="23"/>
      <c r="QKJ16" s="23"/>
      <c r="QKK16" s="23"/>
      <c r="QKL16" s="23"/>
      <c r="QKM16" s="23"/>
      <c r="QKN16" s="23"/>
      <c r="QKO16" s="23"/>
      <c r="QKP16" s="23"/>
      <c r="QKQ16" s="23"/>
      <c r="QKR16" s="23"/>
      <c r="QKS16" s="23"/>
      <c r="QKT16" s="23"/>
      <c r="QKU16" s="23"/>
      <c r="QKV16" s="23"/>
      <c r="QKW16" s="23"/>
      <c r="QKX16" s="23"/>
      <c r="QKY16" s="23"/>
      <c r="QKZ16" s="23"/>
      <c r="QLA16" s="23"/>
      <c r="QLB16" s="23"/>
      <c r="QLC16" s="23"/>
      <c r="QLD16" s="23"/>
      <c r="QLE16" s="23"/>
      <c r="QLF16" s="23"/>
      <c r="QLG16" s="23"/>
      <c r="QLH16" s="23"/>
      <c r="QLI16" s="23"/>
      <c r="QLJ16" s="23"/>
      <c r="QLK16" s="23"/>
      <c r="QLL16" s="23"/>
      <c r="QLM16" s="23"/>
      <c r="QLN16" s="23"/>
      <c r="QLO16" s="23"/>
      <c r="QLP16" s="23"/>
      <c r="QLQ16" s="23"/>
      <c r="QLR16" s="23"/>
      <c r="QLS16" s="23"/>
      <c r="QLT16" s="23"/>
      <c r="QLU16" s="23"/>
      <c r="QLV16" s="23"/>
      <c r="QLW16" s="23"/>
      <c r="QLX16" s="23"/>
      <c r="QLY16" s="23"/>
      <c r="QLZ16" s="23"/>
      <c r="QMA16" s="23"/>
      <c r="QMB16" s="23"/>
      <c r="QMC16" s="23"/>
      <c r="QMD16" s="23"/>
      <c r="QME16" s="23"/>
      <c r="QMF16" s="23"/>
      <c r="QMG16" s="23"/>
      <c r="QMH16" s="23"/>
      <c r="QMI16" s="23"/>
      <c r="QMJ16" s="23"/>
      <c r="QMK16" s="23"/>
      <c r="QML16" s="23"/>
      <c r="QMM16" s="23"/>
      <c r="QMN16" s="23"/>
      <c r="QMO16" s="23"/>
      <c r="QMP16" s="23"/>
      <c r="QMQ16" s="23"/>
      <c r="QMR16" s="23"/>
      <c r="QMS16" s="23"/>
      <c r="QMT16" s="23"/>
      <c r="QMU16" s="23"/>
      <c r="QMV16" s="23"/>
      <c r="QMW16" s="23"/>
      <c r="QMX16" s="23"/>
      <c r="QMY16" s="23"/>
      <c r="QMZ16" s="23"/>
      <c r="QNA16" s="23"/>
      <c r="QNB16" s="23"/>
      <c r="QNC16" s="23"/>
      <c r="QND16" s="23"/>
      <c r="QNE16" s="23"/>
      <c r="QNF16" s="23"/>
      <c r="QNG16" s="23"/>
      <c r="QNH16" s="23"/>
      <c r="QNI16" s="23"/>
      <c r="QNJ16" s="23"/>
      <c r="QNK16" s="23"/>
      <c r="QNL16" s="23"/>
      <c r="QNM16" s="23"/>
      <c r="QNN16" s="23"/>
      <c r="QNO16" s="23"/>
      <c r="QNP16" s="23"/>
      <c r="QNQ16" s="23"/>
      <c r="QNR16" s="23"/>
      <c r="QNS16" s="23"/>
      <c r="QNT16" s="23"/>
      <c r="QNU16" s="23"/>
      <c r="QNV16" s="23"/>
      <c r="QNW16" s="23"/>
      <c r="QNX16" s="23"/>
      <c r="QNY16" s="23"/>
      <c r="QNZ16" s="23"/>
      <c r="QOA16" s="23"/>
      <c r="QOB16" s="23"/>
      <c r="QOC16" s="23"/>
      <c r="QOD16" s="23"/>
      <c r="QOE16" s="23"/>
      <c r="QOF16" s="23"/>
      <c r="QOG16" s="23"/>
      <c r="QOH16" s="23"/>
      <c r="QOI16" s="23"/>
      <c r="QOJ16" s="23"/>
      <c r="QOK16" s="23"/>
      <c r="QOL16" s="23"/>
      <c r="QOM16" s="23"/>
      <c r="QON16" s="23"/>
      <c r="QOO16" s="23"/>
      <c r="QOP16" s="23"/>
      <c r="QOQ16" s="23"/>
      <c r="QOR16" s="23"/>
      <c r="QOS16" s="23"/>
      <c r="QOT16" s="23"/>
      <c r="QOU16" s="23"/>
      <c r="QOV16" s="23"/>
      <c r="QOW16" s="23"/>
      <c r="QOX16" s="23"/>
      <c r="QOY16" s="23"/>
      <c r="QOZ16" s="23"/>
      <c r="QPA16" s="23"/>
      <c r="QPB16" s="23"/>
      <c r="QPC16" s="23"/>
      <c r="QPD16" s="23"/>
      <c r="QPE16" s="23"/>
      <c r="QPF16" s="23"/>
      <c r="QPG16" s="23"/>
      <c r="QPH16" s="23"/>
      <c r="QPI16" s="23"/>
      <c r="QPJ16" s="23"/>
      <c r="QPK16" s="23"/>
      <c r="QPL16" s="23"/>
      <c r="QPM16" s="23"/>
      <c r="QPN16" s="23"/>
      <c r="QPO16" s="23"/>
      <c r="QPP16" s="23"/>
      <c r="QPQ16" s="23"/>
      <c r="QPR16" s="23"/>
      <c r="QPS16" s="23"/>
      <c r="QPT16" s="23"/>
      <c r="QPU16" s="23"/>
      <c r="QPV16" s="23"/>
      <c r="QPW16" s="23"/>
      <c r="QPX16" s="23"/>
      <c r="QPY16" s="23"/>
      <c r="QPZ16" s="23"/>
      <c r="QQA16" s="23"/>
      <c r="QQB16" s="23"/>
      <c r="QQC16" s="23"/>
      <c r="QQD16" s="23"/>
      <c r="QQE16" s="23"/>
      <c r="QQF16" s="23"/>
      <c r="QQG16" s="23"/>
      <c r="QQH16" s="23"/>
      <c r="QQI16" s="23"/>
      <c r="QQJ16" s="23"/>
      <c r="QQK16" s="23"/>
      <c r="QQL16" s="23"/>
      <c r="QQM16" s="23"/>
      <c r="QQN16" s="23"/>
      <c r="QQO16" s="23"/>
      <c r="QQP16" s="23"/>
      <c r="QQQ16" s="23"/>
      <c r="QQR16" s="23"/>
      <c r="QQS16" s="23"/>
      <c r="QQT16" s="23"/>
      <c r="QQU16" s="23"/>
      <c r="QQV16" s="23"/>
      <c r="QQW16" s="23"/>
      <c r="QQX16" s="23"/>
      <c r="QQY16" s="23"/>
      <c r="QQZ16" s="23"/>
      <c r="QRA16" s="23"/>
      <c r="QRB16" s="23"/>
      <c r="QRC16" s="23"/>
      <c r="QRD16" s="23"/>
      <c r="QRE16" s="23"/>
      <c r="QRF16" s="23"/>
      <c r="QRG16" s="23"/>
      <c r="QRH16" s="23"/>
      <c r="QRI16" s="23"/>
      <c r="QRJ16" s="23"/>
      <c r="QRK16" s="23"/>
      <c r="QRL16" s="23"/>
      <c r="QRM16" s="23"/>
      <c r="QRN16" s="23"/>
      <c r="QRO16" s="23"/>
      <c r="QRP16" s="23"/>
      <c r="QRQ16" s="23"/>
      <c r="QRR16" s="23"/>
      <c r="QRS16" s="23"/>
      <c r="QRT16" s="23"/>
      <c r="QRU16" s="23"/>
      <c r="QRV16" s="23"/>
      <c r="QRW16" s="23"/>
      <c r="QRX16" s="23"/>
      <c r="QRY16" s="23"/>
      <c r="QRZ16" s="23"/>
      <c r="QSA16" s="23"/>
      <c r="QSB16" s="23"/>
      <c r="QSC16" s="23"/>
      <c r="QSD16" s="23"/>
      <c r="QSE16" s="23"/>
      <c r="QSF16" s="23"/>
      <c r="QSG16" s="23"/>
      <c r="QSH16" s="23"/>
      <c r="QSI16" s="23"/>
      <c r="QSJ16" s="23"/>
      <c r="QSK16" s="23"/>
      <c r="QSL16" s="23"/>
      <c r="QSM16" s="23"/>
      <c r="QSN16" s="23"/>
      <c r="QSO16" s="23"/>
      <c r="QSP16" s="23"/>
      <c r="QSQ16" s="23"/>
      <c r="QSR16" s="23"/>
      <c r="QSS16" s="23"/>
      <c r="QST16" s="23"/>
      <c r="QSU16" s="23"/>
      <c r="QSV16" s="23"/>
      <c r="QSW16" s="23"/>
      <c r="QSX16" s="23"/>
      <c r="QSY16" s="23"/>
      <c r="QSZ16" s="23"/>
      <c r="QTA16" s="23"/>
      <c r="QTB16" s="23"/>
      <c r="QTC16" s="23"/>
      <c r="QTD16" s="23"/>
      <c r="QTE16" s="23"/>
      <c r="QTF16" s="23"/>
      <c r="QTG16" s="23"/>
      <c r="QTH16" s="23"/>
      <c r="QTI16" s="23"/>
      <c r="QTJ16" s="23"/>
      <c r="QTK16" s="23"/>
      <c r="QTL16" s="23"/>
      <c r="QTM16" s="23"/>
      <c r="QTN16" s="23"/>
      <c r="QTO16" s="23"/>
      <c r="QTP16" s="23"/>
      <c r="QTQ16" s="23"/>
      <c r="QTR16" s="23"/>
      <c r="QTS16" s="23"/>
      <c r="QTT16" s="23"/>
      <c r="QTU16" s="23"/>
      <c r="QTV16" s="23"/>
      <c r="QTW16" s="23"/>
      <c r="QTX16" s="23"/>
      <c r="QTY16" s="23"/>
      <c r="QTZ16" s="23"/>
      <c r="QUA16" s="23"/>
      <c r="QUB16" s="23"/>
      <c r="QUC16" s="23"/>
      <c r="QUD16" s="23"/>
      <c r="QUE16" s="23"/>
      <c r="QUF16" s="23"/>
      <c r="QUG16" s="23"/>
      <c r="QUH16" s="23"/>
      <c r="QUI16" s="23"/>
      <c r="QUJ16" s="23"/>
      <c r="QUK16" s="23"/>
      <c r="QUL16" s="23"/>
      <c r="QUM16" s="23"/>
      <c r="QUN16" s="23"/>
      <c r="QUO16" s="23"/>
      <c r="QUP16" s="23"/>
      <c r="QUQ16" s="23"/>
      <c r="QUR16" s="23"/>
      <c r="QUS16" s="23"/>
      <c r="QUT16" s="23"/>
      <c r="QUU16" s="23"/>
      <c r="QUV16" s="23"/>
      <c r="QUW16" s="23"/>
      <c r="QUX16" s="23"/>
      <c r="QUY16" s="23"/>
      <c r="QUZ16" s="23"/>
      <c r="QVA16" s="23"/>
      <c r="QVB16" s="23"/>
      <c r="QVC16" s="23"/>
      <c r="QVD16" s="23"/>
      <c r="QVE16" s="23"/>
      <c r="QVF16" s="23"/>
      <c r="QVG16" s="23"/>
      <c r="QVH16" s="23"/>
      <c r="QVI16" s="23"/>
      <c r="QVJ16" s="23"/>
      <c r="QVK16" s="23"/>
      <c r="QVL16" s="23"/>
      <c r="QVM16" s="23"/>
      <c r="QVN16" s="23"/>
      <c r="QVO16" s="23"/>
      <c r="QVP16" s="23"/>
      <c r="QVQ16" s="23"/>
      <c r="QVR16" s="23"/>
      <c r="QVS16" s="23"/>
      <c r="QVT16" s="23"/>
      <c r="QVU16" s="23"/>
      <c r="QVV16" s="23"/>
      <c r="QVW16" s="23"/>
      <c r="QVX16" s="23"/>
      <c r="QVY16" s="23"/>
      <c r="QVZ16" s="23"/>
      <c r="QWA16" s="23"/>
      <c r="QWB16" s="23"/>
      <c r="QWC16" s="23"/>
      <c r="QWD16" s="23"/>
      <c r="QWE16" s="23"/>
      <c r="QWF16" s="23"/>
      <c r="QWG16" s="23"/>
      <c r="QWH16" s="23"/>
      <c r="QWI16" s="23"/>
      <c r="QWJ16" s="23"/>
      <c r="QWK16" s="23"/>
      <c r="QWL16" s="23"/>
      <c r="QWM16" s="23"/>
      <c r="QWN16" s="23"/>
      <c r="QWO16" s="23"/>
      <c r="QWP16" s="23"/>
      <c r="QWQ16" s="23"/>
      <c r="QWR16" s="23"/>
      <c r="QWS16" s="23"/>
      <c r="QWT16" s="23"/>
      <c r="QWU16" s="23"/>
      <c r="QWV16" s="23"/>
      <c r="QWW16" s="23"/>
      <c r="QWX16" s="23"/>
      <c r="QWY16" s="23"/>
      <c r="QWZ16" s="23"/>
      <c r="QXA16" s="23"/>
      <c r="QXB16" s="23"/>
      <c r="QXC16" s="23"/>
      <c r="QXD16" s="23"/>
      <c r="QXE16" s="23"/>
      <c r="QXF16" s="23"/>
      <c r="QXG16" s="23"/>
      <c r="QXH16" s="23"/>
      <c r="QXI16" s="23"/>
      <c r="QXJ16" s="23"/>
      <c r="QXK16" s="23"/>
      <c r="QXL16" s="23"/>
      <c r="QXM16" s="23"/>
      <c r="QXN16" s="23"/>
      <c r="QXO16" s="23"/>
      <c r="QXP16" s="23"/>
      <c r="QXQ16" s="23"/>
      <c r="QXR16" s="23"/>
      <c r="QXS16" s="23"/>
      <c r="QXT16" s="23"/>
      <c r="QXU16" s="23"/>
      <c r="QXV16" s="23"/>
      <c r="QXW16" s="23"/>
      <c r="QXX16" s="23"/>
      <c r="QXY16" s="23"/>
      <c r="QXZ16" s="23"/>
      <c r="QYA16" s="23"/>
      <c r="QYB16" s="23"/>
      <c r="QYC16" s="23"/>
      <c r="QYD16" s="23"/>
      <c r="QYE16" s="23"/>
      <c r="QYF16" s="23"/>
      <c r="QYG16" s="23"/>
      <c r="QYH16" s="23"/>
      <c r="QYI16" s="23"/>
      <c r="QYJ16" s="23"/>
      <c r="QYK16" s="23"/>
      <c r="QYL16" s="23"/>
      <c r="QYM16" s="23"/>
      <c r="QYN16" s="23"/>
      <c r="QYO16" s="23"/>
      <c r="QYP16" s="23"/>
      <c r="QYQ16" s="23"/>
      <c r="QYR16" s="23"/>
      <c r="QYS16" s="23"/>
      <c r="QYT16" s="23"/>
      <c r="QYU16" s="23"/>
      <c r="QYV16" s="23"/>
      <c r="QYW16" s="23"/>
      <c r="QYX16" s="23"/>
      <c r="QYY16" s="23"/>
      <c r="QYZ16" s="23"/>
      <c r="QZA16" s="23"/>
      <c r="QZB16" s="23"/>
      <c r="QZC16" s="23"/>
      <c r="QZD16" s="23"/>
      <c r="QZE16" s="23"/>
      <c r="QZF16" s="23"/>
      <c r="QZG16" s="23"/>
      <c r="QZH16" s="23"/>
      <c r="QZI16" s="23"/>
      <c r="QZJ16" s="23"/>
      <c r="QZK16" s="23"/>
      <c r="QZL16" s="23"/>
      <c r="QZM16" s="23"/>
      <c r="QZN16" s="23"/>
      <c r="QZO16" s="23"/>
      <c r="QZP16" s="23"/>
      <c r="QZQ16" s="23"/>
      <c r="QZR16" s="23"/>
      <c r="QZS16" s="23"/>
      <c r="QZT16" s="23"/>
      <c r="QZU16" s="23"/>
      <c r="QZV16" s="23"/>
      <c r="QZW16" s="23"/>
      <c r="QZX16" s="23"/>
      <c r="QZY16" s="23"/>
      <c r="QZZ16" s="23"/>
      <c r="RAA16" s="23"/>
      <c r="RAB16" s="23"/>
      <c r="RAC16" s="23"/>
      <c r="RAD16" s="23"/>
      <c r="RAE16" s="23"/>
      <c r="RAF16" s="23"/>
      <c r="RAG16" s="23"/>
      <c r="RAH16" s="23"/>
      <c r="RAI16" s="23"/>
      <c r="RAJ16" s="23"/>
      <c r="RAK16" s="23"/>
      <c r="RAL16" s="23"/>
      <c r="RAM16" s="23"/>
      <c r="RAN16" s="23"/>
      <c r="RAO16" s="23"/>
      <c r="RAP16" s="23"/>
      <c r="RAQ16" s="23"/>
      <c r="RAR16" s="23"/>
      <c r="RAS16" s="23"/>
      <c r="RAT16" s="23"/>
      <c r="RAU16" s="23"/>
      <c r="RAV16" s="23"/>
      <c r="RAW16" s="23"/>
      <c r="RAX16" s="23"/>
      <c r="RAY16" s="23"/>
      <c r="RAZ16" s="23"/>
      <c r="RBA16" s="23"/>
      <c r="RBB16" s="23"/>
      <c r="RBC16" s="23"/>
      <c r="RBD16" s="23"/>
      <c r="RBE16" s="23"/>
      <c r="RBF16" s="23"/>
      <c r="RBG16" s="23"/>
      <c r="RBH16" s="23"/>
      <c r="RBI16" s="23"/>
      <c r="RBJ16" s="23"/>
      <c r="RBK16" s="23"/>
      <c r="RBL16" s="23"/>
      <c r="RBM16" s="23"/>
      <c r="RBN16" s="23"/>
      <c r="RBO16" s="23"/>
      <c r="RBP16" s="23"/>
      <c r="RBQ16" s="23"/>
      <c r="RBR16" s="23"/>
      <c r="RBS16" s="23"/>
      <c r="RBT16" s="23"/>
      <c r="RBU16" s="23"/>
      <c r="RBV16" s="23"/>
      <c r="RBW16" s="23"/>
      <c r="RBX16" s="23"/>
      <c r="RBY16" s="23"/>
      <c r="RBZ16" s="23"/>
      <c r="RCA16" s="23"/>
      <c r="RCB16" s="23"/>
      <c r="RCC16" s="23"/>
      <c r="RCD16" s="23"/>
      <c r="RCE16" s="23"/>
      <c r="RCF16" s="23"/>
      <c r="RCG16" s="23"/>
      <c r="RCH16" s="23"/>
      <c r="RCI16" s="23"/>
      <c r="RCJ16" s="23"/>
      <c r="RCK16" s="23"/>
      <c r="RCL16" s="23"/>
      <c r="RCM16" s="23"/>
      <c r="RCN16" s="23"/>
      <c r="RCO16" s="23"/>
      <c r="RCP16" s="23"/>
      <c r="RCQ16" s="23"/>
      <c r="RCR16" s="23"/>
      <c r="RCS16" s="23"/>
      <c r="RCT16" s="23"/>
      <c r="RCU16" s="23"/>
      <c r="RCV16" s="23"/>
      <c r="RCW16" s="23"/>
      <c r="RCX16" s="23"/>
      <c r="RCY16" s="23"/>
      <c r="RCZ16" s="23"/>
      <c r="RDA16" s="23"/>
      <c r="RDB16" s="23"/>
      <c r="RDC16" s="23"/>
      <c r="RDD16" s="23"/>
      <c r="RDE16" s="23"/>
      <c r="RDF16" s="23"/>
      <c r="RDG16" s="23"/>
      <c r="RDH16" s="23"/>
      <c r="RDI16" s="23"/>
      <c r="RDJ16" s="23"/>
      <c r="RDK16" s="23"/>
      <c r="RDL16" s="23"/>
      <c r="RDM16" s="23"/>
      <c r="RDN16" s="23"/>
      <c r="RDO16" s="23"/>
      <c r="RDP16" s="23"/>
      <c r="RDQ16" s="23"/>
      <c r="RDR16" s="23"/>
      <c r="RDS16" s="23"/>
      <c r="RDT16" s="23"/>
      <c r="RDU16" s="23"/>
      <c r="RDV16" s="23"/>
      <c r="RDW16" s="23"/>
      <c r="RDX16" s="23"/>
      <c r="RDY16" s="23"/>
      <c r="RDZ16" s="23"/>
      <c r="REA16" s="23"/>
      <c r="REB16" s="23"/>
      <c r="REC16" s="23"/>
      <c r="RED16" s="23"/>
      <c r="REE16" s="23"/>
      <c r="REF16" s="23"/>
      <c r="REG16" s="23"/>
      <c r="REH16" s="23"/>
      <c r="REI16" s="23"/>
      <c r="REJ16" s="23"/>
      <c r="REK16" s="23"/>
      <c r="REL16" s="23"/>
      <c r="REM16" s="23"/>
      <c r="REN16" s="23"/>
      <c r="REO16" s="23"/>
      <c r="REP16" s="23"/>
      <c r="REQ16" s="23"/>
      <c r="RER16" s="23"/>
      <c r="RES16" s="23"/>
      <c r="RET16" s="23"/>
      <c r="REU16" s="23"/>
      <c r="REV16" s="23"/>
      <c r="REW16" s="23"/>
      <c r="REX16" s="23"/>
      <c r="REY16" s="23"/>
      <c r="REZ16" s="23"/>
      <c r="RFA16" s="23"/>
      <c r="RFB16" s="23"/>
      <c r="RFC16" s="23"/>
      <c r="RFD16" s="23"/>
      <c r="RFE16" s="23"/>
      <c r="RFF16" s="23"/>
      <c r="RFG16" s="23"/>
      <c r="RFH16" s="23"/>
      <c r="RFI16" s="23"/>
      <c r="RFJ16" s="23"/>
      <c r="RFK16" s="23"/>
      <c r="RFL16" s="23"/>
      <c r="RFM16" s="23"/>
      <c r="RFN16" s="23"/>
      <c r="RFO16" s="23"/>
      <c r="RFP16" s="23"/>
      <c r="RFQ16" s="23"/>
      <c r="RFR16" s="23"/>
      <c r="RFS16" s="23"/>
      <c r="RFT16" s="23"/>
      <c r="RFU16" s="23"/>
      <c r="RFV16" s="23"/>
      <c r="RFW16" s="23"/>
      <c r="RFX16" s="23"/>
      <c r="RFY16" s="23"/>
      <c r="RFZ16" s="23"/>
      <c r="RGA16" s="23"/>
      <c r="RGB16" s="23"/>
      <c r="RGC16" s="23"/>
      <c r="RGD16" s="23"/>
      <c r="RGE16" s="23"/>
      <c r="RGF16" s="23"/>
      <c r="RGG16" s="23"/>
      <c r="RGH16" s="23"/>
      <c r="RGI16" s="23"/>
      <c r="RGJ16" s="23"/>
      <c r="RGK16" s="23"/>
      <c r="RGL16" s="23"/>
      <c r="RGM16" s="23"/>
      <c r="RGN16" s="23"/>
      <c r="RGO16" s="23"/>
      <c r="RGP16" s="23"/>
      <c r="RGQ16" s="23"/>
      <c r="RGR16" s="23"/>
      <c r="RGS16" s="23"/>
      <c r="RGT16" s="23"/>
      <c r="RGU16" s="23"/>
      <c r="RGV16" s="23"/>
      <c r="RGW16" s="23"/>
      <c r="RGX16" s="23"/>
      <c r="RGY16" s="23"/>
      <c r="RGZ16" s="23"/>
      <c r="RHA16" s="23"/>
      <c r="RHB16" s="23"/>
      <c r="RHC16" s="23"/>
      <c r="RHD16" s="23"/>
      <c r="RHE16" s="23"/>
      <c r="RHF16" s="23"/>
      <c r="RHG16" s="23"/>
      <c r="RHH16" s="23"/>
      <c r="RHI16" s="23"/>
      <c r="RHJ16" s="23"/>
      <c r="RHK16" s="23"/>
      <c r="RHL16" s="23"/>
      <c r="RHM16" s="23"/>
      <c r="RHN16" s="23"/>
      <c r="RHO16" s="23"/>
      <c r="RHP16" s="23"/>
      <c r="RHQ16" s="23"/>
      <c r="RHR16" s="23"/>
      <c r="RHS16" s="23"/>
      <c r="RHT16" s="23"/>
      <c r="RHU16" s="23"/>
      <c r="RHV16" s="23"/>
      <c r="RHW16" s="23"/>
      <c r="RHX16" s="23"/>
      <c r="RHY16" s="23"/>
      <c r="RHZ16" s="23"/>
      <c r="RIA16" s="23"/>
      <c r="RIB16" s="23"/>
      <c r="RIC16" s="23"/>
      <c r="RID16" s="23"/>
      <c r="RIE16" s="23"/>
      <c r="RIF16" s="23"/>
      <c r="RIG16" s="23"/>
      <c r="RIH16" s="23"/>
      <c r="RII16" s="23"/>
      <c r="RIJ16" s="23"/>
      <c r="RIK16" s="23"/>
      <c r="RIL16" s="23"/>
      <c r="RIM16" s="23"/>
      <c r="RIN16" s="23"/>
      <c r="RIO16" s="23"/>
      <c r="RIP16" s="23"/>
      <c r="RIQ16" s="23"/>
      <c r="RIR16" s="23"/>
      <c r="RIS16" s="23"/>
      <c r="RIT16" s="23"/>
      <c r="RIU16" s="23"/>
      <c r="RIV16" s="23"/>
      <c r="RIW16" s="23"/>
      <c r="RIX16" s="23"/>
      <c r="RIY16" s="23"/>
      <c r="RIZ16" s="23"/>
      <c r="RJA16" s="23"/>
      <c r="RJB16" s="23"/>
      <c r="RJC16" s="23"/>
      <c r="RJD16" s="23"/>
      <c r="RJE16" s="23"/>
      <c r="RJF16" s="23"/>
      <c r="RJG16" s="23"/>
      <c r="RJH16" s="23"/>
      <c r="RJI16" s="23"/>
      <c r="RJJ16" s="23"/>
      <c r="RJK16" s="23"/>
      <c r="RJL16" s="23"/>
      <c r="RJM16" s="23"/>
      <c r="RJN16" s="23"/>
      <c r="RJO16" s="23"/>
      <c r="RJP16" s="23"/>
      <c r="RJQ16" s="23"/>
      <c r="RJR16" s="23"/>
      <c r="RJS16" s="23"/>
      <c r="RJT16" s="23"/>
      <c r="RJU16" s="23"/>
      <c r="RJV16" s="23"/>
      <c r="RJW16" s="23"/>
      <c r="RJX16" s="23"/>
      <c r="RJY16" s="23"/>
      <c r="RJZ16" s="23"/>
      <c r="RKA16" s="23"/>
      <c r="RKB16" s="23"/>
      <c r="RKC16" s="23"/>
      <c r="RKD16" s="23"/>
      <c r="RKE16" s="23"/>
      <c r="RKF16" s="23"/>
      <c r="RKG16" s="23"/>
      <c r="RKH16" s="23"/>
      <c r="RKI16" s="23"/>
      <c r="RKJ16" s="23"/>
      <c r="RKK16" s="23"/>
      <c r="RKL16" s="23"/>
      <c r="RKM16" s="23"/>
      <c r="RKN16" s="23"/>
      <c r="RKO16" s="23"/>
      <c r="RKP16" s="23"/>
      <c r="RKQ16" s="23"/>
      <c r="RKR16" s="23"/>
      <c r="RKS16" s="23"/>
      <c r="RKT16" s="23"/>
      <c r="RKU16" s="23"/>
      <c r="RKV16" s="23"/>
      <c r="RKW16" s="23"/>
      <c r="RKX16" s="23"/>
      <c r="RKY16" s="23"/>
      <c r="RKZ16" s="23"/>
      <c r="RLA16" s="23"/>
      <c r="RLB16" s="23"/>
      <c r="RLC16" s="23"/>
      <c r="RLD16" s="23"/>
      <c r="RLE16" s="23"/>
      <c r="RLF16" s="23"/>
      <c r="RLG16" s="23"/>
      <c r="RLH16" s="23"/>
      <c r="RLI16" s="23"/>
      <c r="RLJ16" s="23"/>
      <c r="RLK16" s="23"/>
      <c r="RLL16" s="23"/>
      <c r="RLM16" s="23"/>
      <c r="RLN16" s="23"/>
      <c r="RLO16" s="23"/>
      <c r="RLP16" s="23"/>
      <c r="RLQ16" s="23"/>
      <c r="RLR16" s="23"/>
      <c r="RLS16" s="23"/>
      <c r="RLT16" s="23"/>
      <c r="RLU16" s="23"/>
      <c r="RLV16" s="23"/>
      <c r="RLW16" s="23"/>
      <c r="RLX16" s="23"/>
      <c r="RLY16" s="23"/>
      <c r="RLZ16" s="23"/>
      <c r="RMA16" s="23"/>
      <c r="RMB16" s="23"/>
      <c r="RMC16" s="23"/>
      <c r="RMD16" s="23"/>
      <c r="RME16" s="23"/>
      <c r="RMF16" s="23"/>
      <c r="RMG16" s="23"/>
      <c r="RMH16" s="23"/>
      <c r="RMI16" s="23"/>
      <c r="RMJ16" s="23"/>
      <c r="RMK16" s="23"/>
      <c r="RML16" s="23"/>
      <c r="RMM16" s="23"/>
      <c r="RMN16" s="23"/>
      <c r="RMO16" s="23"/>
      <c r="RMP16" s="23"/>
      <c r="RMQ16" s="23"/>
      <c r="RMR16" s="23"/>
      <c r="RMS16" s="23"/>
      <c r="RMT16" s="23"/>
      <c r="RMU16" s="23"/>
      <c r="RMV16" s="23"/>
      <c r="RMW16" s="23"/>
      <c r="RMX16" s="23"/>
      <c r="RMY16" s="23"/>
      <c r="RMZ16" s="23"/>
      <c r="RNA16" s="23"/>
      <c r="RNB16" s="23"/>
      <c r="RNC16" s="23"/>
      <c r="RND16" s="23"/>
      <c r="RNE16" s="23"/>
      <c r="RNF16" s="23"/>
      <c r="RNG16" s="23"/>
      <c r="RNH16" s="23"/>
      <c r="RNI16" s="23"/>
      <c r="RNJ16" s="23"/>
      <c r="RNK16" s="23"/>
      <c r="RNL16" s="23"/>
      <c r="RNM16" s="23"/>
      <c r="RNN16" s="23"/>
      <c r="RNO16" s="23"/>
      <c r="RNP16" s="23"/>
      <c r="RNQ16" s="23"/>
      <c r="RNR16" s="23"/>
      <c r="RNS16" s="23"/>
      <c r="RNT16" s="23"/>
      <c r="RNU16" s="23"/>
      <c r="RNV16" s="23"/>
      <c r="RNW16" s="23"/>
      <c r="RNX16" s="23"/>
      <c r="RNY16" s="23"/>
      <c r="RNZ16" s="23"/>
      <c r="ROA16" s="23"/>
      <c r="ROB16" s="23"/>
      <c r="ROC16" s="23"/>
      <c r="ROD16" s="23"/>
      <c r="ROE16" s="23"/>
      <c r="ROF16" s="23"/>
      <c r="ROG16" s="23"/>
      <c r="ROH16" s="23"/>
      <c r="ROI16" s="23"/>
      <c r="ROJ16" s="23"/>
      <c r="ROK16" s="23"/>
      <c r="ROL16" s="23"/>
      <c r="ROM16" s="23"/>
      <c r="RON16" s="23"/>
      <c r="ROO16" s="23"/>
      <c r="ROP16" s="23"/>
      <c r="ROQ16" s="23"/>
      <c r="ROR16" s="23"/>
      <c r="ROS16" s="23"/>
      <c r="ROT16" s="23"/>
      <c r="ROU16" s="23"/>
      <c r="ROV16" s="23"/>
      <c r="ROW16" s="23"/>
      <c r="ROX16" s="23"/>
      <c r="ROY16" s="23"/>
      <c r="ROZ16" s="23"/>
      <c r="RPA16" s="23"/>
      <c r="RPB16" s="23"/>
      <c r="RPC16" s="23"/>
      <c r="RPD16" s="23"/>
      <c r="RPE16" s="23"/>
      <c r="RPF16" s="23"/>
      <c r="RPG16" s="23"/>
      <c r="RPH16" s="23"/>
      <c r="RPI16" s="23"/>
      <c r="RPJ16" s="23"/>
      <c r="RPK16" s="23"/>
      <c r="RPL16" s="23"/>
      <c r="RPM16" s="23"/>
      <c r="RPN16" s="23"/>
      <c r="RPO16" s="23"/>
      <c r="RPP16" s="23"/>
      <c r="RPQ16" s="23"/>
      <c r="RPR16" s="23"/>
      <c r="RPS16" s="23"/>
      <c r="RPT16" s="23"/>
      <c r="RPU16" s="23"/>
      <c r="RPV16" s="23"/>
      <c r="RPW16" s="23"/>
      <c r="RPX16" s="23"/>
      <c r="RPY16" s="23"/>
      <c r="RPZ16" s="23"/>
      <c r="RQA16" s="23"/>
      <c r="RQB16" s="23"/>
      <c r="RQC16" s="23"/>
      <c r="RQD16" s="23"/>
      <c r="RQE16" s="23"/>
      <c r="RQF16" s="23"/>
      <c r="RQG16" s="23"/>
      <c r="RQH16" s="23"/>
      <c r="RQI16" s="23"/>
      <c r="RQJ16" s="23"/>
      <c r="RQK16" s="23"/>
      <c r="RQL16" s="23"/>
      <c r="RQM16" s="23"/>
      <c r="RQN16" s="23"/>
      <c r="RQO16" s="23"/>
      <c r="RQP16" s="23"/>
      <c r="RQQ16" s="23"/>
      <c r="RQR16" s="23"/>
      <c r="RQS16" s="23"/>
      <c r="RQT16" s="23"/>
      <c r="RQU16" s="23"/>
      <c r="RQV16" s="23"/>
      <c r="RQW16" s="23"/>
      <c r="RQX16" s="23"/>
      <c r="RQY16" s="23"/>
      <c r="RQZ16" s="23"/>
      <c r="RRA16" s="23"/>
      <c r="RRB16" s="23"/>
      <c r="RRC16" s="23"/>
      <c r="RRD16" s="23"/>
      <c r="RRE16" s="23"/>
      <c r="RRF16" s="23"/>
      <c r="RRG16" s="23"/>
      <c r="RRH16" s="23"/>
      <c r="RRI16" s="23"/>
      <c r="RRJ16" s="23"/>
      <c r="RRK16" s="23"/>
      <c r="RRL16" s="23"/>
      <c r="RRM16" s="23"/>
      <c r="RRN16" s="23"/>
      <c r="RRO16" s="23"/>
      <c r="RRP16" s="23"/>
      <c r="RRQ16" s="23"/>
      <c r="RRR16" s="23"/>
      <c r="RRS16" s="23"/>
      <c r="RRT16" s="23"/>
      <c r="RRU16" s="23"/>
      <c r="RRV16" s="23"/>
      <c r="RRW16" s="23"/>
      <c r="RRX16" s="23"/>
      <c r="RRY16" s="23"/>
      <c r="RRZ16" s="23"/>
      <c r="RSA16" s="23"/>
      <c r="RSB16" s="23"/>
      <c r="RSC16" s="23"/>
      <c r="RSD16" s="23"/>
      <c r="RSE16" s="23"/>
      <c r="RSF16" s="23"/>
      <c r="RSG16" s="23"/>
      <c r="RSH16" s="23"/>
      <c r="RSI16" s="23"/>
      <c r="RSJ16" s="23"/>
      <c r="RSK16" s="23"/>
      <c r="RSL16" s="23"/>
      <c r="RSM16" s="23"/>
      <c r="RSN16" s="23"/>
      <c r="RSO16" s="23"/>
      <c r="RSP16" s="23"/>
      <c r="RSQ16" s="23"/>
      <c r="RSR16" s="23"/>
      <c r="RSS16" s="23"/>
      <c r="RST16" s="23"/>
      <c r="RSU16" s="23"/>
      <c r="RSV16" s="23"/>
      <c r="RSW16" s="23"/>
      <c r="RSX16" s="23"/>
      <c r="RSY16" s="23"/>
      <c r="RSZ16" s="23"/>
      <c r="RTA16" s="23"/>
      <c r="RTB16" s="23"/>
      <c r="RTC16" s="23"/>
      <c r="RTD16" s="23"/>
      <c r="RTE16" s="23"/>
      <c r="RTF16" s="23"/>
      <c r="RTG16" s="23"/>
      <c r="RTH16" s="23"/>
      <c r="RTI16" s="23"/>
      <c r="RTJ16" s="23"/>
      <c r="RTK16" s="23"/>
      <c r="RTL16" s="23"/>
      <c r="RTM16" s="23"/>
      <c r="RTN16" s="23"/>
      <c r="RTO16" s="23"/>
      <c r="RTP16" s="23"/>
      <c r="RTQ16" s="23"/>
      <c r="RTR16" s="23"/>
      <c r="RTS16" s="23"/>
      <c r="RTT16" s="23"/>
      <c r="RTU16" s="23"/>
      <c r="RTV16" s="23"/>
      <c r="RTW16" s="23"/>
      <c r="RTX16" s="23"/>
      <c r="RTY16" s="23"/>
      <c r="RTZ16" s="23"/>
      <c r="RUA16" s="23"/>
      <c r="RUB16" s="23"/>
      <c r="RUC16" s="23"/>
      <c r="RUD16" s="23"/>
      <c r="RUE16" s="23"/>
      <c r="RUF16" s="23"/>
      <c r="RUG16" s="23"/>
      <c r="RUH16" s="23"/>
      <c r="RUI16" s="23"/>
      <c r="RUJ16" s="23"/>
      <c r="RUK16" s="23"/>
      <c r="RUL16" s="23"/>
      <c r="RUM16" s="23"/>
      <c r="RUN16" s="23"/>
      <c r="RUO16" s="23"/>
      <c r="RUP16" s="23"/>
      <c r="RUQ16" s="23"/>
      <c r="RUR16" s="23"/>
      <c r="RUS16" s="23"/>
      <c r="RUT16" s="23"/>
      <c r="RUU16" s="23"/>
      <c r="RUV16" s="23"/>
      <c r="RUW16" s="23"/>
      <c r="RUX16" s="23"/>
      <c r="RUY16" s="23"/>
      <c r="RUZ16" s="23"/>
      <c r="RVA16" s="23"/>
      <c r="RVB16" s="23"/>
      <c r="RVC16" s="23"/>
      <c r="RVD16" s="23"/>
      <c r="RVE16" s="23"/>
      <c r="RVF16" s="23"/>
      <c r="RVG16" s="23"/>
      <c r="RVH16" s="23"/>
      <c r="RVI16" s="23"/>
      <c r="RVJ16" s="23"/>
      <c r="RVK16" s="23"/>
      <c r="RVL16" s="23"/>
      <c r="RVM16" s="23"/>
      <c r="RVN16" s="23"/>
      <c r="RVO16" s="23"/>
      <c r="RVP16" s="23"/>
      <c r="RVQ16" s="23"/>
      <c r="RVR16" s="23"/>
      <c r="RVS16" s="23"/>
      <c r="RVT16" s="23"/>
      <c r="RVU16" s="23"/>
      <c r="RVV16" s="23"/>
      <c r="RVW16" s="23"/>
      <c r="RVX16" s="23"/>
      <c r="RVY16" s="23"/>
      <c r="RVZ16" s="23"/>
      <c r="RWA16" s="23"/>
      <c r="RWB16" s="23"/>
      <c r="RWC16" s="23"/>
      <c r="RWD16" s="23"/>
      <c r="RWE16" s="23"/>
      <c r="RWF16" s="23"/>
      <c r="RWG16" s="23"/>
      <c r="RWH16" s="23"/>
      <c r="RWI16" s="23"/>
      <c r="RWJ16" s="23"/>
      <c r="RWK16" s="23"/>
      <c r="RWL16" s="23"/>
      <c r="RWM16" s="23"/>
      <c r="RWN16" s="23"/>
      <c r="RWO16" s="23"/>
      <c r="RWP16" s="23"/>
      <c r="RWQ16" s="23"/>
      <c r="RWR16" s="23"/>
      <c r="RWS16" s="23"/>
      <c r="RWT16" s="23"/>
      <c r="RWU16" s="23"/>
      <c r="RWV16" s="23"/>
      <c r="RWW16" s="23"/>
      <c r="RWX16" s="23"/>
      <c r="RWY16" s="23"/>
      <c r="RWZ16" s="23"/>
      <c r="RXA16" s="23"/>
      <c r="RXB16" s="23"/>
      <c r="RXC16" s="23"/>
      <c r="RXD16" s="23"/>
      <c r="RXE16" s="23"/>
      <c r="RXF16" s="23"/>
      <c r="RXG16" s="23"/>
      <c r="RXH16" s="23"/>
      <c r="RXI16" s="23"/>
      <c r="RXJ16" s="23"/>
      <c r="RXK16" s="23"/>
      <c r="RXL16" s="23"/>
      <c r="RXM16" s="23"/>
      <c r="RXN16" s="23"/>
      <c r="RXO16" s="23"/>
      <c r="RXP16" s="23"/>
      <c r="RXQ16" s="23"/>
      <c r="RXR16" s="23"/>
      <c r="RXS16" s="23"/>
      <c r="RXT16" s="23"/>
      <c r="RXU16" s="23"/>
      <c r="RXV16" s="23"/>
      <c r="RXW16" s="23"/>
      <c r="RXX16" s="23"/>
      <c r="RXY16" s="23"/>
      <c r="RXZ16" s="23"/>
      <c r="RYA16" s="23"/>
      <c r="RYB16" s="23"/>
      <c r="RYC16" s="23"/>
      <c r="RYD16" s="23"/>
      <c r="RYE16" s="23"/>
      <c r="RYF16" s="23"/>
      <c r="RYG16" s="23"/>
      <c r="RYH16" s="23"/>
      <c r="RYI16" s="23"/>
      <c r="RYJ16" s="23"/>
      <c r="RYK16" s="23"/>
      <c r="RYL16" s="23"/>
      <c r="RYM16" s="23"/>
      <c r="RYN16" s="23"/>
      <c r="RYO16" s="23"/>
      <c r="RYP16" s="23"/>
      <c r="RYQ16" s="23"/>
      <c r="RYR16" s="23"/>
      <c r="RYS16" s="23"/>
      <c r="RYT16" s="23"/>
      <c r="RYU16" s="23"/>
      <c r="RYV16" s="23"/>
      <c r="RYW16" s="23"/>
      <c r="RYX16" s="23"/>
      <c r="RYY16" s="23"/>
      <c r="RYZ16" s="23"/>
      <c r="RZA16" s="23"/>
      <c r="RZB16" s="23"/>
      <c r="RZC16" s="23"/>
      <c r="RZD16" s="23"/>
      <c r="RZE16" s="23"/>
      <c r="RZF16" s="23"/>
      <c r="RZG16" s="23"/>
      <c r="RZH16" s="23"/>
      <c r="RZI16" s="23"/>
      <c r="RZJ16" s="23"/>
      <c r="RZK16" s="23"/>
      <c r="RZL16" s="23"/>
      <c r="RZM16" s="23"/>
      <c r="RZN16" s="23"/>
      <c r="RZO16" s="23"/>
      <c r="RZP16" s="23"/>
      <c r="RZQ16" s="23"/>
      <c r="RZR16" s="23"/>
      <c r="RZS16" s="23"/>
      <c r="RZT16" s="23"/>
      <c r="RZU16" s="23"/>
      <c r="RZV16" s="23"/>
      <c r="RZW16" s="23"/>
      <c r="RZX16" s="23"/>
      <c r="RZY16" s="23"/>
      <c r="RZZ16" s="23"/>
      <c r="SAA16" s="23"/>
      <c r="SAB16" s="23"/>
      <c r="SAC16" s="23"/>
      <c r="SAD16" s="23"/>
      <c r="SAE16" s="23"/>
      <c r="SAF16" s="23"/>
      <c r="SAG16" s="23"/>
      <c r="SAH16" s="23"/>
      <c r="SAI16" s="23"/>
      <c r="SAJ16" s="23"/>
      <c r="SAK16" s="23"/>
      <c r="SAL16" s="23"/>
      <c r="SAM16" s="23"/>
      <c r="SAN16" s="23"/>
      <c r="SAO16" s="23"/>
      <c r="SAP16" s="23"/>
      <c r="SAQ16" s="23"/>
      <c r="SAR16" s="23"/>
      <c r="SAS16" s="23"/>
      <c r="SAT16" s="23"/>
      <c r="SAU16" s="23"/>
      <c r="SAV16" s="23"/>
      <c r="SAW16" s="23"/>
      <c r="SAX16" s="23"/>
      <c r="SAY16" s="23"/>
      <c r="SAZ16" s="23"/>
      <c r="SBA16" s="23"/>
      <c r="SBB16" s="23"/>
      <c r="SBC16" s="23"/>
      <c r="SBD16" s="23"/>
      <c r="SBE16" s="23"/>
      <c r="SBF16" s="23"/>
      <c r="SBG16" s="23"/>
      <c r="SBH16" s="23"/>
      <c r="SBI16" s="23"/>
      <c r="SBJ16" s="23"/>
      <c r="SBK16" s="23"/>
      <c r="SBL16" s="23"/>
      <c r="SBM16" s="23"/>
      <c r="SBN16" s="23"/>
      <c r="SBO16" s="23"/>
      <c r="SBP16" s="23"/>
      <c r="SBQ16" s="23"/>
      <c r="SBR16" s="23"/>
      <c r="SBS16" s="23"/>
      <c r="SBT16" s="23"/>
      <c r="SBU16" s="23"/>
      <c r="SBV16" s="23"/>
      <c r="SBW16" s="23"/>
      <c r="SBX16" s="23"/>
      <c r="SBY16" s="23"/>
      <c r="SBZ16" s="23"/>
      <c r="SCA16" s="23"/>
      <c r="SCB16" s="23"/>
      <c r="SCC16" s="23"/>
      <c r="SCD16" s="23"/>
      <c r="SCE16" s="23"/>
      <c r="SCF16" s="23"/>
      <c r="SCG16" s="23"/>
      <c r="SCH16" s="23"/>
      <c r="SCI16" s="23"/>
      <c r="SCJ16" s="23"/>
      <c r="SCK16" s="23"/>
      <c r="SCL16" s="23"/>
      <c r="SCM16" s="23"/>
      <c r="SCN16" s="23"/>
      <c r="SCO16" s="23"/>
      <c r="SCP16" s="23"/>
      <c r="SCQ16" s="23"/>
      <c r="SCR16" s="23"/>
      <c r="SCS16" s="23"/>
      <c r="SCT16" s="23"/>
      <c r="SCU16" s="23"/>
      <c r="SCV16" s="23"/>
      <c r="SCW16" s="23"/>
      <c r="SCX16" s="23"/>
      <c r="SCY16" s="23"/>
      <c r="SCZ16" s="23"/>
      <c r="SDA16" s="23"/>
      <c r="SDB16" s="23"/>
      <c r="SDC16" s="23"/>
      <c r="SDD16" s="23"/>
      <c r="SDE16" s="23"/>
      <c r="SDF16" s="23"/>
      <c r="SDG16" s="23"/>
      <c r="SDH16" s="23"/>
      <c r="SDI16" s="23"/>
      <c r="SDJ16" s="23"/>
      <c r="SDK16" s="23"/>
      <c r="SDL16" s="23"/>
      <c r="SDM16" s="23"/>
      <c r="SDN16" s="23"/>
      <c r="SDO16" s="23"/>
      <c r="SDP16" s="23"/>
      <c r="SDQ16" s="23"/>
      <c r="SDR16" s="23"/>
      <c r="SDS16" s="23"/>
      <c r="SDT16" s="23"/>
      <c r="SDU16" s="23"/>
      <c r="SDV16" s="23"/>
      <c r="SDW16" s="23"/>
      <c r="SDX16" s="23"/>
      <c r="SDY16" s="23"/>
      <c r="SDZ16" s="23"/>
      <c r="SEA16" s="23"/>
      <c r="SEB16" s="23"/>
      <c r="SEC16" s="23"/>
      <c r="SED16" s="23"/>
      <c r="SEE16" s="23"/>
      <c r="SEF16" s="23"/>
      <c r="SEG16" s="23"/>
      <c r="SEH16" s="23"/>
      <c r="SEI16" s="23"/>
      <c r="SEJ16" s="23"/>
      <c r="SEK16" s="23"/>
      <c r="SEL16" s="23"/>
      <c r="SEM16" s="23"/>
      <c r="SEN16" s="23"/>
      <c r="SEO16" s="23"/>
      <c r="SEP16" s="23"/>
      <c r="SEQ16" s="23"/>
      <c r="SER16" s="23"/>
      <c r="SES16" s="23"/>
      <c r="SET16" s="23"/>
      <c r="SEU16" s="23"/>
      <c r="SEV16" s="23"/>
      <c r="SEW16" s="23"/>
      <c r="SEX16" s="23"/>
      <c r="SEY16" s="23"/>
      <c r="SEZ16" s="23"/>
      <c r="SFA16" s="23"/>
      <c r="SFB16" s="23"/>
      <c r="SFC16" s="23"/>
      <c r="SFD16" s="23"/>
      <c r="SFE16" s="23"/>
      <c r="SFF16" s="23"/>
      <c r="SFG16" s="23"/>
      <c r="SFH16" s="23"/>
      <c r="SFI16" s="23"/>
      <c r="SFJ16" s="23"/>
      <c r="SFK16" s="23"/>
      <c r="SFL16" s="23"/>
      <c r="SFM16" s="23"/>
      <c r="SFN16" s="23"/>
      <c r="SFO16" s="23"/>
      <c r="SFP16" s="23"/>
      <c r="SFQ16" s="23"/>
      <c r="SFR16" s="23"/>
      <c r="SFS16" s="23"/>
      <c r="SFT16" s="23"/>
      <c r="SFU16" s="23"/>
      <c r="SFV16" s="23"/>
      <c r="SFW16" s="23"/>
      <c r="SFX16" s="23"/>
      <c r="SFY16" s="23"/>
      <c r="SFZ16" s="23"/>
      <c r="SGA16" s="23"/>
      <c r="SGB16" s="23"/>
      <c r="SGC16" s="23"/>
      <c r="SGD16" s="23"/>
      <c r="SGE16" s="23"/>
      <c r="SGF16" s="23"/>
      <c r="SGG16" s="23"/>
      <c r="SGH16" s="23"/>
      <c r="SGI16" s="23"/>
      <c r="SGJ16" s="23"/>
      <c r="SGK16" s="23"/>
      <c r="SGL16" s="23"/>
      <c r="SGM16" s="23"/>
      <c r="SGN16" s="23"/>
      <c r="SGO16" s="23"/>
      <c r="SGP16" s="23"/>
      <c r="SGQ16" s="23"/>
      <c r="SGR16" s="23"/>
      <c r="SGS16" s="23"/>
      <c r="SGT16" s="23"/>
      <c r="SGU16" s="23"/>
      <c r="SGV16" s="23"/>
      <c r="SGW16" s="23"/>
      <c r="SGX16" s="23"/>
      <c r="SGY16" s="23"/>
      <c r="SGZ16" s="23"/>
      <c r="SHA16" s="23"/>
      <c r="SHB16" s="23"/>
      <c r="SHC16" s="23"/>
      <c r="SHD16" s="23"/>
      <c r="SHE16" s="23"/>
      <c r="SHF16" s="23"/>
      <c r="SHG16" s="23"/>
      <c r="SHH16" s="23"/>
      <c r="SHI16" s="23"/>
      <c r="SHJ16" s="23"/>
      <c r="SHK16" s="23"/>
      <c r="SHL16" s="23"/>
      <c r="SHM16" s="23"/>
      <c r="SHN16" s="23"/>
      <c r="SHO16" s="23"/>
      <c r="SHP16" s="23"/>
      <c r="SHQ16" s="23"/>
      <c r="SHR16" s="23"/>
      <c r="SHS16" s="23"/>
      <c r="SHT16" s="23"/>
      <c r="SHU16" s="23"/>
      <c r="SHV16" s="23"/>
      <c r="SHW16" s="23"/>
      <c r="SHX16" s="23"/>
      <c r="SHY16" s="23"/>
      <c r="SHZ16" s="23"/>
      <c r="SIA16" s="23"/>
      <c r="SIB16" s="23"/>
      <c r="SIC16" s="23"/>
      <c r="SID16" s="23"/>
      <c r="SIE16" s="23"/>
      <c r="SIF16" s="23"/>
      <c r="SIG16" s="23"/>
      <c r="SIH16" s="23"/>
      <c r="SII16" s="23"/>
      <c r="SIJ16" s="23"/>
      <c r="SIK16" s="23"/>
      <c r="SIL16" s="23"/>
      <c r="SIM16" s="23"/>
      <c r="SIN16" s="23"/>
      <c r="SIO16" s="23"/>
      <c r="SIP16" s="23"/>
      <c r="SIQ16" s="23"/>
      <c r="SIR16" s="23"/>
      <c r="SIS16" s="23"/>
      <c r="SIT16" s="23"/>
      <c r="SIU16" s="23"/>
      <c r="SIV16" s="23"/>
      <c r="SIW16" s="23"/>
      <c r="SIX16" s="23"/>
      <c r="SIY16" s="23"/>
      <c r="SIZ16" s="23"/>
      <c r="SJA16" s="23"/>
      <c r="SJB16" s="23"/>
      <c r="SJC16" s="23"/>
      <c r="SJD16" s="23"/>
      <c r="SJE16" s="23"/>
      <c r="SJF16" s="23"/>
      <c r="SJG16" s="23"/>
      <c r="SJH16" s="23"/>
      <c r="SJI16" s="23"/>
      <c r="SJJ16" s="23"/>
      <c r="SJK16" s="23"/>
      <c r="SJL16" s="23"/>
      <c r="SJM16" s="23"/>
      <c r="SJN16" s="23"/>
      <c r="SJO16" s="23"/>
      <c r="SJP16" s="23"/>
      <c r="SJQ16" s="23"/>
      <c r="SJR16" s="23"/>
      <c r="SJS16" s="23"/>
      <c r="SJT16" s="23"/>
      <c r="SJU16" s="23"/>
      <c r="SJV16" s="23"/>
      <c r="SJW16" s="23"/>
      <c r="SJX16" s="23"/>
      <c r="SJY16" s="23"/>
      <c r="SJZ16" s="23"/>
      <c r="SKA16" s="23"/>
      <c r="SKB16" s="23"/>
      <c r="SKC16" s="23"/>
      <c r="SKD16" s="23"/>
      <c r="SKE16" s="23"/>
      <c r="SKF16" s="23"/>
      <c r="SKG16" s="23"/>
      <c r="SKH16" s="23"/>
      <c r="SKI16" s="23"/>
      <c r="SKJ16" s="23"/>
      <c r="SKK16" s="23"/>
      <c r="SKL16" s="23"/>
      <c r="SKM16" s="23"/>
      <c r="SKN16" s="23"/>
      <c r="SKO16" s="23"/>
      <c r="SKP16" s="23"/>
      <c r="SKQ16" s="23"/>
      <c r="SKR16" s="23"/>
      <c r="SKS16" s="23"/>
      <c r="SKT16" s="23"/>
      <c r="SKU16" s="23"/>
      <c r="SKV16" s="23"/>
      <c r="SKW16" s="23"/>
      <c r="SKX16" s="23"/>
      <c r="SKY16" s="23"/>
      <c r="SKZ16" s="23"/>
      <c r="SLA16" s="23"/>
      <c r="SLB16" s="23"/>
      <c r="SLC16" s="23"/>
      <c r="SLD16" s="23"/>
      <c r="SLE16" s="23"/>
      <c r="SLF16" s="23"/>
      <c r="SLG16" s="23"/>
      <c r="SLH16" s="23"/>
      <c r="SLI16" s="23"/>
      <c r="SLJ16" s="23"/>
      <c r="SLK16" s="23"/>
      <c r="SLL16" s="23"/>
      <c r="SLM16" s="23"/>
      <c r="SLN16" s="23"/>
      <c r="SLO16" s="23"/>
      <c r="SLP16" s="23"/>
      <c r="SLQ16" s="23"/>
      <c r="SLR16" s="23"/>
      <c r="SLS16" s="23"/>
      <c r="SLT16" s="23"/>
      <c r="SLU16" s="23"/>
      <c r="SLV16" s="23"/>
      <c r="SLW16" s="23"/>
      <c r="SLX16" s="23"/>
      <c r="SLY16" s="23"/>
      <c r="SLZ16" s="23"/>
      <c r="SMA16" s="23"/>
      <c r="SMB16" s="23"/>
      <c r="SMC16" s="23"/>
      <c r="SMD16" s="23"/>
      <c r="SME16" s="23"/>
      <c r="SMF16" s="23"/>
      <c r="SMG16" s="23"/>
      <c r="SMH16" s="23"/>
      <c r="SMI16" s="23"/>
      <c r="SMJ16" s="23"/>
      <c r="SMK16" s="23"/>
      <c r="SML16" s="23"/>
      <c r="SMM16" s="23"/>
      <c r="SMN16" s="23"/>
      <c r="SMO16" s="23"/>
      <c r="SMP16" s="23"/>
      <c r="SMQ16" s="23"/>
      <c r="SMR16" s="23"/>
      <c r="SMS16" s="23"/>
      <c r="SMT16" s="23"/>
      <c r="SMU16" s="23"/>
      <c r="SMV16" s="23"/>
      <c r="SMW16" s="23"/>
      <c r="SMX16" s="23"/>
      <c r="SMY16" s="23"/>
      <c r="SMZ16" s="23"/>
      <c r="SNA16" s="23"/>
      <c r="SNB16" s="23"/>
      <c r="SNC16" s="23"/>
      <c r="SND16" s="23"/>
      <c r="SNE16" s="23"/>
      <c r="SNF16" s="23"/>
      <c r="SNG16" s="23"/>
      <c r="SNH16" s="23"/>
      <c r="SNI16" s="23"/>
      <c r="SNJ16" s="23"/>
      <c r="SNK16" s="23"/>
      <c r="SNL16" s="23"/>
      <c r="SNM16" s="23"/>
      <c r="SNN16" s="23"/>
      <c r="SNO16" s="23"/>
      <c r="SNP16" s="23"/>
      <c r="SNQ16" s="23"/>
      <c r="SNR16" s="23"/>
      <c r="SNS16" s="23"/>
      <c r="SNT16" s="23"/>
      <c r="SNU16" s="23"/>
      <c r="SNV16" s="23"/>
      <c r="SNW16" s="23"/>
      <c r="SNX16" s="23"/>
      <c r="SNY16" s="23"/>
      <c r="SNZ16" s="23"/>
      <c r="SOA16" s="23"/>
      <c r="SOB16" s="23"/>
      <c r="SOC16" s="23"/>
      <c r="SOD16" s="23"/>
      <c r="SOE16" s="23"/>
      <c r="SOF16" s="23"/>
      <c r="SOG16" s="23"/>
      <c r="SOH16" s="23"/>
      <c r="SOI16" s="23"/>
      <c r="SOJ16" s="23"/>
      <c r="SOK16" s="23"/>
      <c r="SOL16" s="23"/>
      <c r="SOM16" s="23"/>
      <c r="SON16" s="23"/>
      <c r="SOO16" s="23"/>
      <c r="SOP16" s="23"/>
      <c r="SOQ16" s="23"/>
      <c r="SOR16" s="23"/>
      <c r="SOS16" s="23"/>
      <c r="SOT16" s="23"/>
      <c r="SOU16" s="23"/>
      <c r="SOV16" s="23"/>
      <c r="SOW16" s="23"/>
      <c r="SOX16" s="23"/>
      <c r="SOY16" s="23"/>
      <c r="SOZ16" s="23"/>
      <c r="SPA16" s="23"/>
      <c r="SPB16" s="23"/>
      <c r="SPC16" s="23"/>
      <c r="SPD16" s="23"/>
      <c r="SPE16" s="23"/>
      <c r="SPF16" s="23"/>
      <c r="SPG16" s="23"/>
      <c r="SPH16" s="23"/>
      <c r="SPI16" s="23"/>
      <c r="SPJ16" s="23"/>
      <c r="SPK16" s="23"/>
      <c r="SPL16" s="23"/>
      <c r="SPM16" s="23"/>
      <c r="SPN16" s="23"/>
      <c r="SPO16" s="23"/>
      <c r="SPP16" s="23"/>
      <c r="SPQ16" s="23"/>
      <c r="SPR16" s="23"/>
      <c r="SPS16" s="23"/>
      <c r="SPT16" s="23"/>
      <c r="SPU16" s="23"/>
      <c r="SPV16" s="23"/>
      <c r="SPW16" s="23"/>
      <c r="SPX16" s="23"/>
      <c r="SPY16" s="23"/>
      <c r="SPZ16" s="23"/>
      <c r="SQA16" s="23"/>
      <c r="SQB16" s="23"/>
      <c r="SQC16" s="23"/>
      <c r="SQD16" s="23"/>
      <c r="SQE16" s="23"/>
      <c r="SQF16" s="23"/>
      <c r="SQG16" s="23"/>
      <c r="SQH16" s="23"/>
      <c r="SQI16" s="23"/>
      <c r="SQJ16" s="23"/>
      <c r="SQK16" s="23"/>
      <c r="SQL16" s="23"/>
      <c r="SQM16" s="23"/>
      <c r="SQN16" s="23"/>
      <c r="SQO16" s="23"/>
      <c r="SQP16" s="23"/>
      <c r="SQQ16" s="23"/>
      <c r="SQR16" s="23"/>
      <c r="SQS16" s="23"/>
      <c r="SQT16" s="23"/>
      <c r="SQU16" s="23"/>
      <c r="SQV16" s="23"/>
      <c r="SQW16" s="23"/>
      <c r="SQX16" s="23"/>
      <c r="SQY16" s="23"/>
      <c r="SQZ16" s="23"/>
      <c r="SRA16" s="23"/>
      <c r="SRB16" s="23"/>
      <c r="SRC16" s="23"/>
      <c r="SRD16" s="23"/>
      <c r="SRE16" s="23"/>
      <c r="SRF16" s="23"/>
      <c r="SRG16" s="23"/>
      <c r="SRH16" s="23"/>
      <c r="SRI16" s="23"/>
      <c r="SRJ16" s="23"/>
      <c r="SRK16" s="23"/>
      <c r="SRL16" s="23"/>
      <c r="SRM16" s="23"/>
      <c r="SRN16" s="23"/>
      <c r="SRO16" s="23"/>
      <c r="SRP16" s="23"/>
      <c r="SRQ16" s="23"/>
      <c r="SRR16" s="23"/>
      <c r="SRS16" s="23"/>
      <c r="SRT16" s="23"/>
      <c r="SRU16" s="23"/>
      <c r="SRV16" s="23"/>
      <c r="SRW16" s="23"/>
      <c r="SRX16" s="23"/>
      <c r="SRY16" s="23"/>
      <c r="SRZ16" s="23"/>
      <c r="SSA16" s="23"/>
      <c r="SSB16" s="23"/>
      <c r="SSC16" s="23"/>
      <c r="SSD16" s="23"/>
      <c r="SSE16" s="23"/>
      <c r="SSF16" s="23"/>
      <c r="SSG16" s="23"/>
      <c r="SSH16" s="23"/>
      <c r="SSI16" s="23"/>
      <c r="SSJ16" s="23"/>
      <c r="SSK16" s="23"/>
      <c r="SSL16" s="23"/>
      <c r="SSM16" s="23"/>
      <c r="SSN16" s="23"/>
      <c r="SSO16" s="23"/>
      <c r="SSP16" s="23"/>
      <c r="SSQ16" s="23"/>
      <c r="SSR16" s="23"/>
      <c r="SSS16" s="23"/>
      <c r="SST16" s="23"/>
      <c r="SSU16" s="23"/>
      <c r="SSV16" s="23"/>
      <c r="SSW16" s="23"/>
      <c r="SSX16" s="23"/>
      <c r="SSY16" s="23"/>
      <c r="SSZ16" s="23"/>
      <c r="STA16" s="23"/>
      <c r="STB16" s="23"/>
      <c r="STC16" s="23"/>
      <c r="STD16" s="23"/>
      <c r="STE16" s="23"/>
      <c r="STF16" s="23"/>
      <c r="STG16" s="23"/>
      <c r="STH16" s="23"/>
      <c r="STI16" s="23"/>
      <c r="STJ16" s="23"/>
      <c r="STK16" s="23"/>
      <c r="STL16" s="23"/>
      <c r="STM16" s="23"/>
      <c r="STN16" s="23"/>
      <c r="STO16" s="23"/>
      <c r="STP16" s="23"/>
      <c r="STQ16" s="23"/>
      <c r="STR16" s="23"/>
      <c r="STS16" s="23"/>
      <c r="STT16" s="23"/>
      <c r="STU16" s="23"/>
      <c r="STV16" s="23"/>
      <c r="STW16" s="23"/>
      <c r="STX16" s="23"/>
      <c r="STY16" s="23"/>
      <c r="STZ16" s="23"/>
      <c r="SUA16" s="23"/>
      <c r="SUB16" s="23"/>
      <c r="SUC16" s="23"/>
      <c r="SUD16" s="23"/>
      <c r="SUE16" s="23"/>
      <c r="SUF16" s="23"/>
      <c r="SUG16" s="23"/>
      <c r="SUH16" s="23"/>
      <c r="SUI16" s="23"/>
      <c r="SUJ16" s="23"/>
      <c r="SUK16" s="23"/>
      <c r="SUL16" s="23"/>
      <c r="SUM16" s="23"/>
      <c r="SUN16" s="23"/>
      <c r="SUO16" s="23"/>
      <c r="SUP16" s="23"/>
      <c r="SUQ16" s="23"/>
      <c r="SUR16" s="23"/>
      <c r="SUS16" s="23"/>
      <c r="SUT16" s="23"/>
      <c r="SUU16" s="23"/>
      <c r="SUV16" s="23"/>
      <c r="SUW16" s="23"/>
      <c r="SUX16" s="23"/>
      <c r="SUY16" s="23"/>
      <c r="SUZ16" s="23"/>
      <c r="SVA16" s="23"/>
      <c r="SVB16" s="23"/>
      <c r="SVC16" s="23"/>
      <c r="SVD16" s="23"/>
      <c r="SVE16" s="23"/>
      <c r="SVF16" s="23"/>
      <c r="SVG16" s="23"/>
      <c r="SVH16" s="23"/>
      <c r="SVI16" s="23"/>
      <c r="SVJ16" s="23"/>
      <c r="SVK16" s="23"/>
      <c r="SVL16" s="23"/>
      <c r="SVM16" s="23"/>
      <c r="SVN16" s="23"/>
      <c r="SVO16" s="23"/>
      <c r="SVP16" s="23"/>
      <c r="SVQ16" s="23"/>
      <c r="SVR16" s="23"/>
      <c r="SVS16" s="23"/>
      <c r="SVT16" s="23"/>
      <c r="SVU16" s="23"/>
      <c r="SVV16" s="23"/>
      <c r="SVW16" s="23"/>
      <c r="SVX16" s="23"/>
      <c r="SVY16" s="23"/>
      <c r="SVZ16" s="23"/>
      <c r="SWA16" s="23"/>
      <c r="SWB16" s="23"/>
      <c r="SWC16" s="23"/>
      <c r="SWD16" s="23"/>
      <c r="SWE16" s="23"/>
      <c r="SWF16" s="23"/>
      <c r="SWG16" s="23"/>
      <c r="SWH16" s="23"/>
      <c r="SWI16" s="23"/>
      <c r="SWJ16" s="23"/>
      <c r="SWK16" s="23"/>
      <c r="SWL16" s="23"/>
      <c r="SWM16" s="23"/>
      <c r="SWN16" s="23"/>
      <c r="SWO16" s="23"/>
      <c r="SWP16" s="23"/>
      <c r="SWQ16" s="23"/>
      <c r="SWR16" s="23"/>
      <c r="SWS16" s="23"/>
      <c r="SWT16" s="23"/>
      <c r="SWU16" s="23"/>
      <c r="SWV16" s="23"/>
      <c r="SWW16" s="23"/>
      <c r="SWX16" s="23"/>
      <c r="SWY16" s="23"/>
      <c r="SWZ16" s="23"/>
      <c r="SXA16" s="23"/>
      <c r="SXB16" s="23"/>
      <c r="SXC16" s="23"/>
      <c r="SXD16" s="23"/>
      <c r="SXE16" s="23"/>
      <c r="SXF16" s="23"/>
      <c r="SXG16" s="23"/>
      <c r="SXH16" s="23"/>
      <c r="SXI16" s="23"/>
      <c r="SXJ16" s="23"/>
      <c r="SXK16" s="23"/>
      <c r="SXL16" s="23"/>
      <c r="SXM16" s="23"/>
      <c r="SXN16" s="23"/>
      <c r="SXO16" s="23"/>
      <c r="SXP16" s="23"/>
      <c r="SXQ16" s="23"/>
      <c r="SXR16" s="23"/>
      <c r="SXS16" s="23"/>
      <c r="SXT16" s="23"/>
      <c r="SXU16" s="23"/>
      <c r="SXV16" s="23"/>
      <c r="SXW16" s="23"/>
      <c r="SXX16" s="23"/>
      <c r="SXY16" s="23"/>
      <c r="SXZ16" s="23"/>
      <c r="SYA16" s="23"/>
      <c r="SYB16" s="23"/>
      <c r="SYC16" s="23"/>
      <c r="SYD16" s="23"/>
      <c r="SYE16" s="23"/>
      <c r="SYF16" s="23"/>
      <c r="SYG16" s="23"/>
      <c r="SYH16" s="23"/>
      <c r="SYI16" s="23"/>
      <c r="SYJ16" s="23"/>
      <c r="SYK16" s="23"/>
      <c r="SYL16" s="23"/>
      <c r="SYM16" s="23"/>
      <c r="SYN16" s="23"/>
      <c r="SYO16" s="23"/>
      <c r="SYP16" s="23"/>
      <c r="SYQ16" s="23"/>
      <c r="SYR16" s="23"/>
      <c r="SYS16" s="23"/>
      <c r="SYT16" s="23"/>
      <c r="SYU16" s="23"/>
      <c r="SYV16" s="23"/>
      <c r="SYW16" s="23"/>
      <c r="SYX16" s="23"/>
      <c r="SYY16" s="23"/>
      <c r="SYZ16" s="23"/>
      <c r="SZA16" s="23"/>
      <c r="SZB16" s="23"/>
      <c r="SZC16" s="23"/>
      <c r="SZD16" s="23"/>
      <c r="SZE16" s="23"/>
      <c r="SZF16" s="23"/>
      <c r="SZG16" s="23"/>
      <c r="SZH16" s="23"/>
      <c r="SZI16" s="23"/>
      <c r="SZJ16" s="23"/>
      <c r="SZK16" s="23"/>
      <c r="SZL16" s="23"/>
      <c r="SZM16" s="23"/>
      <c r="SZN16" s="23"/>
      <c r="SZO16" s="23"/>
      <c r="SZP16" s="23"/>
      <c r="SZQ16" s="23"/>
      <c r="SZR16" s="23"/>
      <c r="SZS16" s="23"/>
      <c r="SZT16" s="23"/>
      <c r="SZU16" s="23"/>
      <c r="SZV16" s="23"/>
      <c r="SZW16" s="23"/>
      <c r="SZX16" s="23"/>
      <c r="SZY16" s="23"/>
      <c r="SZZ16" s="23"/>
      <c r="TAA16" s="23"/>
      <c r="TAB16" s="23"/>
      <c r="TAC16" s="23"/>
      <c r="TAD16" s="23"/>
      <c r="TAE16" s="23"/>
      <c r="TAF16" s="23"/>
      <c r="TAG16" s="23"/>
      <c r="TAH16" s="23"/>
      <c r="TAI16" s="23"/>
      <c r="TAJ16" s="23"/>
      <c r="TAK16" s="23"/>
      <c r="TAL16" s="23"/>
      <c r="TAM16" s="23"/>
      <c r="TAN16" s="23"/>
      <c r="TAO16" s="23"/>
      <c r="TAP16" s="23"/>
      <c r="TAQ16" s="23"/>
      <c r="TAR16" s="23"/>
      <c r="TAS16" s="23"/>
      <c r="TAT16" s="23"/>
      <c r="TAU16" s="23"/>
      <c r="TAV16" s="23"/>
      <c r="TAW16" s="23"/>
      <c r="TAX16" s="23"/>
      <c r="TAY16" s="23"/>
      <c r="TAZ16" s="23"/>
      <c r="TBA16" s="23"/>
      <c r="TBB16" s="23"/>
      <c r="TBC16" s="23"/>
      <c r="TBD16" s="23"/>
      <c r="TBE16" s="23"/>
      <c r="TBF16" s="23"/>
      <c r="TBG16" s="23"/>
      <c r="TBH16" s="23"/>
      <c r="TBI16" s="23"/>
      <c r="TBJ16" s="23"/>
      <c r="TBK16" s="23"/>
      <c r="TBL16" s="23"/>
      <c r="TBM16" s="23"/>
      <c r="TBN16" s="23"/>
      <c r="TBO16" s="23"/>
      <c r="TBP16" s="23"/>
      <c r="TBQ16" s="23"/>
      <c r="TBR16" s="23"/>
      <c r="TBS16" s="23"/>
      <c r="TBT16" s="23"/>
      <c r="TBU16" s="23"/>
      <c r="TBV16" s="23"/>
      <c r="TBW16" s="23"/>
      <c r="TBX16" s="23"/>
      <c r="TBY16" s="23"/>
      <c r="TBZ16" s="23"/>
      <c r="TCA16" s="23"/>
      <c r="TCB16" s="23"/>
      <c r="TCC16" s="23"/>
      <c r="TCD16" s="23"/>
      <c r="TCE16" s="23"/>
      <c r="TCF16" s="23"/>
      <c r="TCG16" s="23"/>
      <c r="TCH16" s="23"/>
      <c r="TCI16" s="23"/>
      <c r="TCJ16" s="23"/>
      <c r="TCK16" s="23"/>
      <c r="TCL16" s="23"/>
      <c r="TCM16" s="23"/>
      <c r="TCN16" s="23"/>
      <c r="TCO16" s="23"/>
      <c r="TCP16" s="23"/>
      <c r="TCQ16" s="23"/>
      <c r="TCR16" s="23"/>
      <c r="TCS16" s="23"/>
      <c r="TCT16" s="23"/>
      <c r="TCU16" s="23"/>
      <c r="TCV16" s="23"/>
      <c r="TCW16" s="23"/>
      <c r="TCX16" s="23"/>
      <c r="TCY16" s="23"/>
      <c r="TCZ16" s="23"/>
      <c r="TDA16" s="23"/>
      <c r="TDB16" s="23"/>
      <c r="TDC16" s="23"/>
      <c r="TDD16" s="23"/>
      <c r="TDE16" s="23"/>
      <c r="TDF16" s="23"/>
      <c r="TDG16" s="23"/>
      <c r="TDH16" s="23"/>
      <c r="TDI16" s="23"/>
      <c r="TDJ16" s="23"/>
      <c r="TDK16" s="23"/>
      <c r="TDL16" s="23"/>
      <c r="TDM16" s="23"/>
      <c r="TDN16" s="23"/>
      <c r="TDO16" s="23"/>
      <c r="TDP16" s="23"/>
      <c r="TDQ16" s="23"/>
      <c r="TDR16" s="23"/>
      <c r="TDS16" s="23"/>
      <c r="TDT16" s="23"/>
      <c r="TDU16" s="23"/>
      <c r="TDV16" s="23"/>
      <c r="TDW16" s="23"/>
      <c r="TDX16" s="23"/>
      <c r="TDY16" s="23"/>
      <c r="TDZ16" s="23"/>
      <c r="TEA16" s="23"/>
      <c r="TEB16" s="23"/>
      <c r="TEC16" s="23"/>
      <c r="TED16" s="23"/>
      <c r="TEE16" s="23"/>
      <c r="TEF16" s="23"/>
      <c r="TEG16" s="23"/>
      <c r="TEH16" s="23"/>
      <c r="TEI16" s="23"/>
      <c r="TEJ16" s="23"/>
      <c r="TEK16" s="23"/>
      <c r="TEL16" s="23"/>
      <c r="TEM16" s="23"/>
      <c r="TEN16" s="23"/>
      <c r="TEO16" s="23"/>
      <c r="TEP16" s="23"/>
      <c r="TEQ16" s="23"/>
      <c r="TER16" s="23"/>
      <c r="TES16" s="23"/>
      <c r="TET16" s="23"/>
      <c r="TEU16" s="23"/>
      <c r="TEV16" s="23"/>
      <c r="TEW16" s="23"/>
      <c r="TEX16" s="23"/>
      <c r="TEY16" s="23"/>
      <c r="TEZ16" s="23"/>
      <c r="TFA16" s="23"/>
      <c r="TFB16" s="23"/>
      <c r="TFC16" s="23"/>
      <c r="TFD16" s="23"/>
      <c r="TFE16" s="23"/>
      <c r="TFF16" s="23"/>
      <c r="TFG16" s="23"/>
      <c r="TFH16" s="23"/>
      <c r="TFI16" s="23"/>
      <c r="TFJ16" s="23"/>
      <c r="TFK16" s="23"/>
      <c r="TFL16" s="23"/>
      <c r="TFM16" s="23"/>
      <c r="TFN16" s="23"/>
      <c r="TFO16" s="23"/>
      <c r="TFP16" s="23"/>
      <c r="TFQ16" s="23"/>
      <c r="TFR16" s="23"/>
      <c r="TFS16" s="23"/>
      <c r="TFT16" s="23"/>
      <c r="TFU16" s="23"/>
      <c r="TFV16" s="23"/>
      <c r="TFW16" s="23"/>
      <c r="TFX16" s="23"/>
      <c r="TFY16" s="23"/>
      <c r="TFZ16" s="23"/>
      <c r="TGA16" s="23"/>
      <c r="TGB16" s="23"/>
      <c r="TGC16" s="23"/>
      <c r="TGD16" s="23"/>
      <c r="TGE16" s="23"/>
      <c r="TGF16" s="23"/>
      <c r="TGG16" s="23"/>
      <c r="TGH16" s="23"/>
      <c r="TGI16" s="23"/>
      <c r="TGJ16" s="23"/>
      <c r="TGK16" s="23"/>
      <c r="TGL16" s="23"/>
      <c r="TGM16" s="23"/>
      <c r="TGN16" s="23"/>
      <c r="TGO16" s="23"/>
      <c r="TGP16" s="23"/>
      <c r="TGQ16" s="23"/>
      <c r="TGR16" s="23"/>
      <c r="TGS16" s="23"/>
      <c r="TGT16" s="23"/>
      <c r="TGU16" s="23"/>
      <c r="TGV16" s="23"/>
      <c r="TGW16" s="23"/>
      <c r="TGX16" s="23"/>
      <c r="TGY16" s="23"/>
      <c r="TGZ16" s="23"/>
      <c r="THA16" s="23"/>
      <c r="THB16" s="23"/>
      <c r="THC16" s="23"/>
      <c r="THD16" s="23"/>
      <c r="THE16" s="23"/>
      <c r="THF16" s="23"/>
      <c r="THG16" s="23"/>
      <c r="THH16" s="23"/>
      <c r="THI16" s="23"/>
      <c r="THJ16" s="23"/>
      <c r="THK16" s="23"/>
      <c r="THL16" s="23"/>
      <c r="THM16" s="23"/>
      <c r="THN16" s="23"/>
      <c r="THO16" s="23"/>
      <c r="THP16" s="23"/>
      <c r="THQ16" s="23"/>
      <c r="THR16" s="23"/>
      <c r="THS16" s="23"/>
      <c r="THT16" s="23"/>
      <c r="THU16" s="23"/>
      <c r="THV16" s="23"/>
      <c r="THW16" s="23"/>
      <c r="THX16" s="23"/>
      <c r="THY16" s="23"/>
      <c r="THZ16" s="23"/>
      <c r="TIA16" s="23"/>
      <c r="TIB16" s="23"/>
      <c r="TIC16" s="23"/>
      <c r="TID16" s="23"/>
      <c r="TIE16" s="23"/>
      <c r="TIF16" s="23"/>
      <c r="TIG16" s="23"/>
      <c r="TIH16" s="23"/>
      <c r="TII16" s="23"/>
      <c r="TIJ16" s="23"/>
      <c r="TIK16" s="23"/>
      <c r="TIL16" s="23"/>
      <c r="TIM16" s="23"/>
      <c r="TIN16" s="23"/>
      <c r="TIO16" s="23"/>
      <c r="TIP16" s="23"/>
      <c r="TIQ16" s="23"/>
      <c r="TIR16" s="23"/>
      <c r="TIS16" s="23"/>
      <c r="TIT16" s="23"/>
      <c r="TIU16" s="23"/>
      <c r="TIV16" s="23"/>
      <c r="TIW16" s="23"/>
      <c r="TIX16" s="23"/>
      <c r="TIY16" s="23"/>
      <c r="TIZ16" s="23"/>
      <c r="TJA16" s="23"/>
      <c r="TJB16" s="23"/>
      <c r="TJC16" s="23"/>
      <c r="TJD16" s="23"/>
      <c r="TJE16" s="23"/>
      <c r="TJF16" s="23"/>
      <c r="TJG16" s="23"/>
      <c r="TJH16" s="23"/>
      <c r="TJI16" s="23"/>
      <c r="TJJ16" s="23"/>
      <c r="TJK16" s="23"/>
      <c r="TJL16" s="23"/>
      <c r="TJM16" s="23"/>
      <c r="TJN16" s="23"/>
      <c r="TJO16" s="23"/>
      <c r="TJP16" s="23"/>
      <c r="TJQ16" s="23"/>
      <c r="TJR16" s="23"/>
      <c r="TJS16" s="23"/>
      <c r="TJT16" s="23"/>
      <c r="TJU16" s="23"/>
      <c r="TJV16" s="23"/>
      <c r="TJW16" s="23"/>
      <c r="TJX16" s="23"/>
      <c r="TJY16" s="23"/>
      <c r="TJZ16" s="23"/>
      <c r="TKA16" s="23"/>
      <c r="TKB16" s="23"/>
      <c r="TKC16" s="23"/>
      <c r="TKD16" s="23"/>
      <c r="TKE16" s="23"/>
      <c r="TKF16" s="23"/>
      <c r="TKG16" s="23"/>
      <c r="TKH16" s="23"/>
      <c r="TKI16" s="23"/>
      <c r="TKJ16" s="23"/>
      <c r="TKK16" s="23"/>
      <c r="TKL16" s="23"/>
      <c r="TKM16" s="23"/>
      <c r="TKN16" s="23"/>
      <c r="TKO16" s="23"/>
      <c r="TKP16" s="23"/>
      <c r="TKQ16" s="23"/>
      <c r="TKR16" s="23"/>
      <c r="TKS16" s="23"/>
      <c r="TKT16" s="23"/>
      <c r="TKU16" s="23"/>
      <c r="TKV16" s="23"/>
      <c r="TKW16" s="23"/>
      <c r="TKX16" s="23"/>
      <c r="TKY16" s="23"/>
      <c r="TKZ16" s="23"/>
      <c r="TLA16" s="23"/>
      <c r="TLB16" s="23"/>
      <c r="TLC16" s="23"/>
      <c r="TLD16" s="23"/>
      <c r="TLE16" s="23"/>
      <c r="TLF16" s="23"/>
      <c r="TLG16" s="23"/>
      <c r="TLH16" s="23"/>
      <c r="TLI16" s="23"/>
      <c r="TLJ16" s="23"/>
      <c r="TLK16" s="23"/>
      <c r="TLL16" s="23"/>
      <c r="TLM16" s="23"/>
      <c r="TLN16" s="23"/>
      <c r="TLO16" s="23"/>
      <c r="TLP16" s="23"/>
      <c r="TLQ16" s="23"/>
      <c r="TLR16" s="23"/>
      <c r="TLS16" s="23"/>
      <c r="TLT16" s="23"/>
      <c r="TLU16" s="23"/>
      <c r="TLV16" s="23"/>
      <c r="TLW16" s="23"/>
      <c r="TLX16" s="23"/>
      <c r="TLY16" s="23"/>
      <c r="TLZ16" s="23"/>
      <c r="TMA16" s="23"/>
      <c r="TMB16" s="23"/>
      <c r="TMC16" s="23"/>
      <c r="TMD16" s="23"/>
      <c r="TME16" s="23"/>
      <c r="TMF16" s="23"/>
      <c r="TMG16" s="23"/>
      <c r="TMH16" s="23"/>
      <c r="TMI16" s="23"/>
      <c r="TMJ16" s="23"/>
      <c r="TMK16" s="23"/>
      <c r="TML16" s="23"/>
      <c r="TMM16" s="23"/>
      <c r="TMN16" s="23"/>
      <c r="TMO16" s="23"/>
      <c r="TMP16" s="23"/>
      <c r="TMQ16" s="23"/>
      <c r="TMR16" s="23"/>
      <c r="TMS16" s="23"/>
      <c r="TMT16" s="23"/>
      <c r="TMU16" s="23"/>
      <c r="TMV16" s="23"/>
      <c r="TMW16" s="23"/>
      <c r="TMX16" s="23"/>
      <c r="TMY16" s="23"/>
      <c r="TMZ16" s="23"/>
      <c r="TNA16" s="23"/>
      <c r="TNB16" s="23"/>
      <c r="TNC16" s="23"/>
      <c r="TND16" s="23"/>
      <c r="TNE16" s="23"/>
      <c r="TNF16" s="23"/>
      <c r="TNG16" s="23"/>
      <c r="TNH16" s="23"/>
      <c r="TNI16" s="23"/>
      <c r="TNJ16" s="23"/>
      <c r="TNK16" s="23"/>
      <c r="TNL16" s="23"/>
      <c r="TNM16" s="23"/>
      <c r="TNN16" s="23"/>
      <c r="TNO16" s="23"/>
      <c r="TNP16" s="23"/>
      <c r="TNQ16" s="23"/>
      <c r="TNR16" s="23"/>
      <c r="TNS16" s="23"/>
      <c r="TNT16" s="23"/>
      <c r="TNU16" s="23"/>
      <c r="TNV16" s="23"/>
      <c r="TNW16" s="23"/>
      <c r="TNX16" s="23"/>
      <c r="TNY16" s="23"/>
      <c r="TNZ16" s="23"/>
      <c r="TOA16" s="23"/>
      <c r="TOB16" s="23"/>
      <c r="TOC16" s="23"/>
      <c r="TOD16" s="23"/>
      <c r="TOE16" s="23"/>
      <c r="TOF16" s="23"/>
      <c r="TOG16" s="23"/>
      <c r="TOH16" s="23"/>
      <c r="TOI16" s="23"/>
      <c r="TOJ16" s="23"/>
      <c r="TOK16" s="23"/>
      <c r="TOL16" s="23"/>
      <c r="TOM16" s="23"/>
      <c r="TON16" s="23"/>
      <c r="TOO16" s="23"/>
      <c r="TOP16" s="23"/>
      <c r="TOQ16" s="23"/>
      <c r="TOR16" s="23"/>
      <c r="TOS16" s="23"/>
      <c r="TOT16" s="23"/>
      <c r="TOU16" s="23"/>
      <c r="TOV16" s="23"/>
      <c r="TOW16" s="23"/>
      <c r="TOX16" s="23"/>
      <c r="TOY16" s="23"/>
      <c r="TOZ16" s="23"/>
      <c r="TPA16" s="23"/>
      <c r="TPB16" s="23"/>
      <c r="TPC16" s="23"/>
      <c r="TPD16" s="23"/>
      <c r="TPE16" s="23"/>
      <c r="TPF16" s="23"/>
      <c r="TPG16" s="23"/>
      <c r="TPH16" s="23"/>
      <c r="TPI16" s="23"/>
      <c r="TPJ16" s="23"/>
      <c r="TPK16" s="23"/>
      <c r="TPL16" s="23"/>
      <c r="TPM16" s="23"/>
      <c r="TPN16" s="23"/>
      <c r="TPO16" s="23"/>
      <c r="TPP16" s="23"/>
      <c r="TPQ16" s="23"/>
      <c r="TPR16" s="23"/>
      <c r="TPS16" s="23"/>
      <c r="TPT16" s="23"/>
      <c r="TPU16" s="23"/>
      <c r="TPV16" s="23"/>
      <c r="TPW16" s="23"/>
      <c r="TPX16" s="23"/>
      <c r="TPY16" s="23"/>
      <c r="TPZ16" s="23"/>
      <c r="TQA16" s="23"/>
      <c r="TQB16" s="23"/>
      <c r="TQC16" s="23"/>
      <c r="TQD16" s="23"/>
      <c r="TQE16" s="23"/>
      <c r="TQF16" s="23"/>
      <c r="TQG16" s="23"/>
      <c r="TQH16" s="23"/>
      <c r="TQI16" s="23"/>
      <c r="TQJ16" s="23"/>
      <c r="TQK16" s="23"/>
      <c r="TQL16" s="23"/>
      <c r="TQM16" s="23"/>
      <c r="TQN16" s="23"/>
      <c r="TQO16" s="23"/>
      <c r="TQP16" s="23"/>
      <c r="TQQ16" s="23"/>
      <c r="TQR16" s="23"/>
      <c r="TQS16" s="23"/>
      <c r="TQT16" s="23"/>
      <c r="TQU16" s="23"/>
      <c r="TQV16" s="23"/>
      <c r="TQW16" s="23"/>
      <c r="TQX16" s="23"/>
      <c r="TQY16" s="23"/>
      <c r="TQZ16" s="23"/>
      <c r="TRA16" s="23"/>
      <c r="TRB16" s="23"/>
      <c r="TRC16" s="23"/>
      <c r="TRD16" s="23"/>
      <c r="TRE16" s="23"/>
      <c r="TRF16" s="23"/>
      <c r="TRG16" s="23"/>
      <c r="TRH16" s="23"/>
      <c r="TRI16" s="23"/>
      <c r="TRJ16" s="23"/>
      <c r="TRK16" s="23"/>
      <c r="TRL16" s="23"/>
      <c r="TRM16" s="23"/>
      <c r="TRN16" s="23"/>
      <c r="TRO16" s="23"/>
      <c r="TRP16" s="23"/>
      <c r="TRQ16" s="23"/>
      <c r="TRR16" s="23"/>
      <c r="TRS16" s="23"/>
      <c r="TRT16" s="23"/>
      <c r="TRU16" s="23"/>
      <c r="TRV16" s="23"/>
      <c r="TRW16" s="23"/>
      <c r="TRX16" s="23"/>
      <c r="TRY16" s="23"/>
      <c r="TRZ16" s="23"/>
      <c r="TSA16" s="23"/>
      <c r="TSB16" s="23"/>
      <c r="TSC16" s="23"/>
      <c r="TSD16" s="23"/>
      <c r="TSE16" s="23"/>
      <c r="TSF16" s="23"/>
      <c r="TSG16" s="23"/>
      <c r="TSH16" s="23"/>
      <c r="TSI16" s="23"/>
      <c r="TSJ16" s="23"/>
      <c r="TSK16" s="23"/>
      <c r="TSL16" s="23"/>
      <c r="TSM16" s="23"/>
      <c r="TSN16" s="23"/>
      <c r="TSO16" s="23"/>
      <c r="TSP16" s="23"/>
      <c r="TSQ16" s="23"/>
      <c r="TSR16" s="23"/>
      <c r="TSS16" s="23"/>
      <c r="TST16" s="23"/>
      <c r="TSU16" s="23"/>
      <c r="TSV16" s="23"/>
      <c r="TSW16" s="23"/>
      <c r="TSX16" s="23"/>
      <c r="TSY16" s="23"/>
      <c r="TSZ16" s="23"/>
      <c r="TTA16" s="23"/>
      <c r="TTB16" s="23"/>
      <c r="TTC16" s="23"/>
      <c r="TTD16" s="23"/>
      <c r="TTE16" s="23"/>
      <c r="TTF16" s="23"/>
      <c r="TTG16" s="23"/>
      <c r="TTH16" s="23"/>
      <c r="TTI16" s="23"/>
      <c r="TTJ16" s="23"/>
      <c r="TTK16" s="23"/>
      <c r="TTL16" s="23"/>
      <c r="TTM16" s="23"/>
      <c r="TTN16" s="23"/>
      <c r="TTO16" s="23"/>
      <c r="TTP16" s="23"/>
      <c r="TTQ16" s="23"/>
      <c r="TTR16" s="23"/>
      <c r="TTS16" s="23"/>
      <c r="TTT16" s="23"/>
      <c r="TTU16" s="23"/>
      <c r="TTV16" s="23"/>
      <c r="TTW16" s="23"/>
      <c r="TTX16" s="23"/>
      <c r="TTY16" s="23"/>
      <c r="TTZ16" s="23"/>
      <c r="TUA16" s="23"/>
      <c r="TUB16" s="23"/>
      <c r="TUC16" s="23"/>
      <c r="TUD16" s="23"/>
      <c r="TUE16" s="23"/>
      <c r="TUF16" s="23"/>
      <c r="TUG16" s="23"/>
      <c r="TUH16" s="23"/>
      <c r="TUI16" s="23"/>
      <c r="TUJ16" s="23"/>
      <c r="TUK16" s="23"/>
      <c r="TUL16" s="23"/>
      <c r="TUM16" s="23"/>
      <c r="TUN16" s="23"/>
      <c r="TUO16" s="23"/>
      <c r="TUP16" s="23"/>
      <c r="TUQ16" s="23"/>
      <c r="TUR16" s="23"/>
      <c r="TUS16" s="23"/>
      <c r="TUT16" s="23"/>
      <c r="TUU16" s="23"/>
      <c r="TUV16" s="23"/>
      <c r="TUW16" s="23"/>
      <c r="TUX16" s="23"/>
      <c r="TUY16" s="23"/>
      <c r="TUZ16" s="23"/>
      <c r="TVA16" s="23"/>
      <c r="TVB16" s="23"/>
      <c r="TVC16" s="23"/>
      <c r="TVD16" s="23"/>
      <c r="TVE16" s="23"/>
      <c r="TVF16" s="23"/>
      <c r="TVG16" s="23"/>
      <c r="TVH16" s="23"/>
      <c r="TVI16" s="23"/>
      <c r="TVJ16" s="23"/>
      <c r="TVK16" s="23"/>
      <c r="TVL16" s="23"/>
      <c r="TVM16" s="23"/>
      <c r="TVN16" s="23"/>
      <c r="TVO16" s="23"/>
      <c r="TVP16" s="23"/>
      <c r="TVQ16" s="23"/>
      <c r="TVR16" s="23"/>
      <c r="TVS16" s="23"/>
      <c r="TVT16" s="23"/>
      <c r="TVU16" s="23"/>
      <c r="TVV16" s="23"/>
      <c r="TVW16" s="23"/>
      <c r="TVX16" s="23"/>
      <c r="TVY16" s="23"/>
      <c r="TVZ16" s="23"/>
      <c r="TWA16" s="23"/>
      <c r="TWB16" s="23"/>
      <c r="TWC16" s="23"/>
      <c r="TWD16" s="23"/>
      <c r="TWE16" s="23"/>
      <c r="TWF16" s="23"/>
      <c r="TWG16" s="23"/>
      <c r="TWH16" s="23"/>
      <c r="TWI16" s="23"/>
      <c r="TWJ16" s="23"/>
      <c r="TWK16" s="23"/>
      <c r="TWL16" s="23"/>
      <c r="TWM16" s="23"/>
      <c r="TWN16" s="23"/>
      <c r="TWO16" s="23"/>
      <c r="TWP16" s="23"/>
      <c r="TWQ16" s="23"/>
      <c r="TWR16" s="23"/>
      <c r="TWS16" s="23"/>
      <c r="TWT16" s="23"/>
      <c r="TWU16" s="23"/>
      <c r="TWV16" s="23"/>
      <c r="TWW16" s="23"/>
      <c r="TWX16" s="23"/>
      <c r="TWY16" s="23"/>
      <c r="TWZ16" s="23"/>
      <c r="TXA16" s="23"/>
      <c r="TXB16" s="23"/>
      <c r="TXC16" s="23"/>
      <c r="TXD16" s="23"/>
      <c r="TXE16" s="23"/>
      <c r="TXF16" s="23"/>
      <c r="TXG16" s="23"/>
      <c r="TXH16" s="23"/>
      <c r="TXI16" s="23"/>
      <c r="TXJ16" s="23"/>
      <c r="TXK16" s="23"/>
      <c r="TXL16" s="23"/>
      <c r="TXM16" s="23"/>
      <c r="TXN16" s="23"/>
      <c r="TXO16" s="23"/>
      <c r="TXP16" s="23"/>
      <c r="TXQ16" s="23"/>
      <c r="TXR16" s="23"/>
      <c r="TXS16" s="23"/>
      <c r="TXT16" s="23"/>
      <c r="TXU16" s="23"/>
      <c r="TXV16" s="23"/>
      <c r="TXW16" s="23"/>
      <c r="TXX16" s="23"/>
      <c r="TXY16" s="23"/>
      <c r="TXZ16" s="23"/>
      <c r="TYA16" s="23"/>
      <c r="TYB16" s="23"/>
      <c r="TYC16" s="23"/>
      <c r="TYD16" s="23"/>
      <c r="TYE16" s="23"/>
      <c r="TYF16" s="23"/>
      <c r="TYG16" s="23"/>
      <c r="TYH16" s="23"/>
      <c r="TYI16" s="23"/>
      <c r="TYJ16" s="23"/>
      <c r="TYK16" s="23"/>
      <c r="TYL16" s="23"/>
      <c r="TYM16" s="23"/>
      <c r="TYN16" s="23"/>
      <c r="TYO16" s="23"/>
      <c r="TYP16" s="23"/>
      <c r="TYQ16" s="23"/>
      <c r="TYR16" s="23"/>
      <c r="TYS16" s="23"/>
      <c r="TYT16" s="23"/>
      <c r="TYU16" s="23"/>
      <c r="TYV16" s="23"/>
      <c r="TYW16" s="23"/>
      <c r="TYX16" s="23"/>
      <c r="TYY16" s="23"/>
      <c r="TYZ16" s="23"/>
      <c r="TZA16" s="23"/>
      <c r="TZB16" s="23"/>
      <c r="TZC16" s="23"/>
      <c r="TZD16" s="23"/>
      <c r="TZE16" s="23"/>
      <c r="TZF16" s="23"/>
      <c r="TZG16" s="23"/>
      <c r="TZH16" s="23"/>
      <c r="TZI16" s="23"/>
      <c r="TZJ16" s="23"/>
      <c r="TZK16" s="23"/>
      <c r="TZL16" s="23"/>
      <c r="TZM16" s="23"/>
      <c r="TZN16" s="23"/>
      <c r="TZO16" s="23"/>
      <c r="TZP16" s="23"/>
      <c r="TZQ16" s="23"/>
      <c r="TZR16" s="23"/>
      <c r="TZS16" s="23"/>
      <c r="TZT16" s="23"/>
      <c r="TZU16" s="23"/>
      <c r="TZV16" s="23"/>
      <c r="TZW16" s="23"/>
      <c r="TZX16" s="23"/>
      <c r="TZY16" s="23"/>
      <c r="TZZ16" s="23"/>
      <c r="UAA16" s="23"/>
      <c r="UAB16" s="23"/>
      <c r="UAC16" s="23"/>
      <c r="UAD16" s="23"/>
      <c r="UAE16" s="23"/>
      <c r="UAF16" s="23"/>
      <c r="UAG16" s="23"/>
      <c r="UAH16" s="23"/>
      <c r="UAI16" s="23"/>
      <c r="UAJ16" s="23"/>
      <c r="UAK16" s="23"/>
      <c r="UAL16" s="23"/>
      <c r="UAM16" s="23"/>
      <c r="UAN16" s="23"/>
      <c r="UAO16" s="23"/>
      <c r="UAP16" s="23"/>
      <c r="UAQ16" s="23"/>
      <c r="UAR16" s="23"/>
      <c r="UAS16" s="23"/>
      <c r="UAT16" s="23"/>
      <c r="UAU16" s="23"/>
      <c r="UAV16" s="23"/>
      <c r="UAW16" s="23"/>
      <c r="UAX16" s="23"/>
      <c r="UAY16" s="23"/>
      <c r="UAZ16" s="23"/>
      <c r="UBA16" s="23"/>
      <c r="UBB16" s="23"/>
      <c r="UBC16" s="23"/>
      <c r="UBD16" s="23"/>
      <c r="UBE16" s="23"/>
      <c r="UBF16" s="23"/>
      <c r="UBG16" s="23"/>
      <c r="UBH16" s="23"/>
      <c r="UBI16" s="23"/>
      <c r="UBJ16" s="23"/>
      <c r="UBK16" s="23"/>
      <c r="UBL16" s="23"/>
      <c r="UBM16" s="23"/>
      <c r="UBN16" s="23"/>
      <c r="UBO16" s="23"/>
      <c r="UBP16" s="23"/>
      <c r="UBQ16" s="23"/>
      <c r="UBR16" s="23"/>
      <c r="UBS16" s="23"/>
      <c r="UBT16" s="23"/>
      <c r="UBU16" s="23"/>
      <c r="UBV16" s="23"/>
      <c r="UBW16" s="23"/>
      <c r="UBX16" s="23"/>
      <c r="UBY16" s="23"/>
      <c r="UBZ16" s="23"/>
      <c r="UCA16" s="23"/>
      <c r="UCB16" s="23"/>
      <c r="UCC16" s="23"/>
      <c r="UCD16" s="23"/>
      <c r="UCE16" s="23"/>
      <c r="UCF16" s="23"/>
      <c r="UCG16" s="23"/>
      <c r="UCH16" s="23"/>
      <c r="UCI16" s="23"/>
      <c r="UCJ16" s="23"/>
      <c r="UCK16" s="23"/>
      <c r="UCL16" s="23"/>
      <c r="UCM16" s="23"/>
      <c r="UCN16" s="23"/>
      <c r="UCO16" s="23"/>
      <c r="UCP16" s="23"/>
      <c r="UCQ16" s="23"/>
      <c r="UCR16" s="23"/>
      <c r="UCS16" s="23"/>
      <c r="UCT16" s="23"/>
      <c r="UCU16" s="23"/>
      <c r="UCV16" s="23"/>
      <c r="UCW16" s="23"/>
      <c r="UCX16" s="23"/>
      <c r="UCY16" s="23"/>
      <c r="UCZ16" s="23"/>
      <c r="UDA16" s="23"/>
      <c r="UDB16" s="23"/>
      <c r="UDC16" s="23"/>
      <c r="UDD16" s="23"/>
      <c r="UDE16" s="23"/>
      <c r="UDF16" s="23"/>
      <c r="UDG16" s="23"/>
      <c r="UDH16" s="23"/>
      <c r="UDI16" s="23"/>
      <c r="UDJ16" s="23"/>
      <c r="UDK16" s="23"/>
      <c r="UDL16" s="23"/>
      <c r="UDM16" s="23"/>
      <c r="UDN16" s="23"/>
      <c r="UDO16" s="23"/>
      <c r="UDP16" s="23"/>
      <c r="UDQ16" s="23"/>
      <c r="UDR16" s="23"/>
      <c r="UDS16" s="23"/>
      <c r="UDT16" s="23"/>
      <c r="UDU16" s="23"/>
      <c r="UDV16" s="23"/>
      <c r="UDW16" s="23"/>
      <c r="UDX16" s="23"/>
      <c r="UDY16" s="23"/>
      <c r="UDZ16" s="23"/>
      <c r="UEA16" s="23"/>
      <c r="UEB16" s="23"/>
      <c r="UEC16" s="23"/>
      <c r="UED16" s="23"/>
      <c r="UEE16" s="23"/>
      <c r="UEF16" s="23"/>
      <c r="UEG16" s="23"/>
      <c r="UEH16" s="23"/>
      <c r="UEI16" s="23"/>
      <c r="UEJ16" s="23"/>
      <c r="UEK16" s="23"/>
      <c r="UEL16" s="23"/>
      <c r="UEM16" s="23"/>
      <c r="UEN16" s="23"/>
      <c r="UEO16" s="23"/>
      <c r="UEP16" s="23"/>
      <c r="UEQ16" s="23"/>
      <c r="UER16" s="23"/>
      <c r="UES16" s="23"/>
      <c r="UET16" s="23"/>
      <c r="UEU16" s="23"/>
      <c r="UEV16" s="23"/>
      <c r="UEW16" s="23"/>
      <c r="UEX16" s="23"/>
      <c r="UEY16" s="23"/>
      <c r="UEZ16" s="23"/>
      <c r="UFA16" s="23"/>
      <c r="UFB16" s="23"/>
      <c r="UFC16" s="23"/>
      <c r="UFD16" s="23"/>
      <c r="UFE16" s="23"/>
      <c r="UFF16" s="23"/>
      <c r="UFG16" s="23"/>
      <c r="UFH16" s="23"/>
      <c r="UFI16" s="23"/>
      <c r="UFJ16" s="23"/>
      <c r="UFK16" s="23"/>
      <c r="UFL16" s="23"/>
      <c r="UFM16" s="23"/>
      <c r="UFN16" s="23"/>
      <c r="UFO16" s="23"/>
      <c r="UFP16" s="23"/>
      <c r="UFQ16" s="23"/>
      <c r="UFR16" s="23"/>
      <c r="UFS16" s="23"/>
      <c r="UFT16" s="23"/>
      <c r="UFU16" s="23"/>
      <c r="UFV16" s="23"/>
      <c r="UFW16" s="23"/>
      <c r="UFX16" s="23"/>
      <c r="UFY16" s="23"/>
      <c r="UFZ16" s="23"/>
      <c r="UGA16" s="23"/>
      <c r="UGB16" s="23"/>
      <c r="UGC16" s="23"/>
      <c r="UGD16" s="23"/>
      <c r="UGE16" s="23"/>
      <c r="UGF16" s="23"/>
      <c r="UGG16" s="23"/>
      <c r="UGH16" s="23"/>
      <c r="UGI16" s="23"/>
      <c r="UGJ16" s="23"/>
      <c r="UGK16" s="23"/>
      <c r="UGL16" s="23"/>
      <c r="UGM16" s="23"/>
      <c r="UGN16" s="23"/>
      <c r="UGO16" s="23"/>
      <c r="UGP16" s="23"/>
      <c r="UGQ16" s="23"/>
      <c r="UGR16" s="23"/>
      <c r="UGS16" s="23"/>
      <c r="UGT16" s="23"/>
      <c r="UGU16" s="23"/>
      <c r="UGV16" s="23"/>
      <c r="UGW16" s="23"/>
      <c r="UGX16" s="23"/>
      <c r="UGY16" s="23"/>
      <c r="UGZ16" s="23"/>
      <c r="UHA16" s="23"/>
      <c r="UHB16" s="23"/>
      <c r="UHC16" s="23"/>
      <c r="UHD16" s="23"/>
      <c r="UHE16" s="23"/>
      <c r="UHF16" s="23"/>
      <c r="UHG16" s="23"/>
      <c r="UHH16" s="23"/>
      <c r="UHI16" s="23"/>
      <c r="UHJ16" s="23"/>
      <c r="UHK16" s="23"/>
      <c r="UHL16" s="23"/>
      <c r="UHM16" s="23"/>
      <c r="UHN16" s="23"/>
      <c r="UHO16" s="23"/>
      <c r="UHP16" s="23"/>
      <c r="UHQ16" s="23"/>
      <c r="UHR16" s="23"/>
      <c r="UHS16" s="23"/>
      <c r="UHT16" s="23"/>
      <c r="UHU16" s="23"/>
      <c r="UHV16" s="23"/>
      <c r="UHW16" s="23"/>
      <c r="UHX16" s="23"/>
      <c r="UHY16" s="23"/>
      <c r="UHZ16" s="23"/>
      <c r="UIA16" s="23"/>
      <c r="UIB16" s="23"/>
      <c r="UIC16" s="23"/>
      <c r="UID16" s="23"/>
      <c r="UIE16" s="23"/>
      <c r="UIF16" s="23"/>
      <c r="UIG16" s="23"/>
      <c r="UIH16" s="23"/>
      <c r="UII16" s="23"/>
      <c r="UIJ16" s="23"/>
      <c r="UIK16" s="23"/>
      <c r="UIL16" s="23"/>
      <c r="UIM16" s="23"/>
      <c r="UIN16" s="23"/>
      <c r="UIO16" s="23"/>
      <c r="UIP16" s="23"/>
      <c r="UIQ16" s="23"/>
      <c r="UIR16" s="23"/>
      <c r="UIS16" s="23"/>
      <c r="UIT16" s="23"/>
      <c r="UIU16" s="23"/>
      <c r="UIV16" s="23"/>
      <c r="UIW16" s="23"/>
      <c r="UIX16" s="23"/>
      <c r="UIY16" s="23"/>
      <c r="UIZ16" s="23"/>
      <c r="UJA16" s="23"/>
      <c r="UJB16" s="23"/>
      <c r="UJC16" s="23"/>
      <c r="UJD16" s="23"/>
      <c r="UJE16" s="23"/>
      <c r="UJF16" s="23"/>
      <c r="UJG16" s="23"/>
      <c r="UJH16" s="23"/>
      <c r="UJI16" s="23"/>
      <c r="UJJ16" s="23"/>
      <c r="UJK16" s="23"/>
      <c r="UJL16" s="23"/>
      <c r="UJM16" s="23"/>
      <c r="UJN16" s="23"/>
      <c r="UJO16" s="23"/>
      <c r="UJP16" s="23"/>
      <c r="UJQ16" s="23"/>
      <c r="UJR16" s="23"/>
      <c r="UJS16" s="23"/>
      <c r="UJT16" s="23"/>
      <c r="UJU16" s="23"/>
      <c r="UJV16" s="23"/>
      <c r="UJW16" s="23"/>
      <c r="UJX16" s="23"/>
      <c r="UJY16" s="23"/>
      <c r="UJZ16" s="23"/>
      <c r="UKA16" s="23"/>
      <c r="UKB16" s="23"/>
      <c r="UKC16" s="23"/>
      <c r="UKD16" s="23"/>
      <c r="UKE16" s="23"/>
      <c r="UKF16" s="23"/>
      <c r="UKG16" s="23"/>
      <c r="UKH16" s="23"/>
      <c r="UKI16" s="23"/>
      <c r="UKJ16" s="23"/>
      <c r="UKK16" s="23"/>
      <c r="UKL16" s="23"/>
      <c r="UKM16" s="23"/>
      <c r="UKN16" s="23"/>
      <c r="UKO16" s="23"/>
      <c r="UKP16" s="23"/>
      <c r="UKQ16" s="23"/>
      <c r="UKR16" s="23"/>
      <c r="UKS16" s="23"/>
      <c r="UKT16" s="23"/>
      <c r="UKU16" s="23"/>
      <c r="UKV16" s="23"/>
      <c r="UKW16" s="23"/>
      <c r="UKX16" s="23"/>
      <c r="UKY16" s="23"/>
      <c r="UKZ16" s="23"/>
      <c r="ULA16" s="23"/>
      <c r="ULB16" s="23"/>
      <c r="ULC16" s="23"/>
      <c r="ULD16" s="23"/>
      <c r="ULE16" s="23"/>
      <c r="ULF16" s="23"/>
      <c r="ULG16" s="23"/>
      <c r="ULH16" s="23"/>
      <c r="ULI16" s="23"/>
      <c r="ULJ16" s="23"/>
      <c r="ULK16" s="23"/>
      <c r="ULL16" s="23"/>
      <c r="ULM16" s="23"/>
      <c r="ULN16" s="23"/>
      <c r="ULO16" s="23"/>
      <c r="ULP16" s="23"/>
      <c r="ULQ16" s="23"/>
      <c r="ULR16" s="23"/>
      <c r="ULS16" s="23"/>
      <c r="ULT16" s="23"/>
      <c r="ULU16" s="23"/>
      <c r="ULV16" s="23"/>
      <c r="ULW16" s="23"/>
      <c r="ULX16" s="23"/>
      <c r="ULY16" s="23"/>
      <c r="ULZ16" s="23"/>
      <c r="UMA16" s="23"/>
      <c r="UMB16" s="23"/>
      <c r="UMC16" s="23"/>
      <c r="UMD16" s="23"/>
      <c r="UME16" s="23"/>
      <c r="UMF16" s="23"/>
      <c r="UMG16" s="23"/>
      <c r="UMH16" s="23"/>
      <c r="UMI16" s="23"/>
      <c r="UMJ16" s="23"/>
      <c r="UMK16" s="23"/>
      <c r="UML16" s="23"/>
      <c r="UMM16" s="23"/>
      <c r="UMN16" s="23"/>
      <c r="UMO16" s="23"/>
      <c r="UMP16" s="23"/>
      <c r="UMQ16" s="23"/>
      <c r="UMR16" s="23"/>
      <c r="UMS16" s="23"/>
      <c r="UMT16" s="23"/>
      <c r="UMU16" s="23"/>
      <c r="UMV16" s="23"/>
      <c r="UMW16" s="23"/>
      <c r="UMX16" s="23"/>
      <c r="UMY16" s="23"/>
      <c r="UMZ16" s="23"/>
      <c r="UNA16" s="23"/>
      <c r="UNB16" s="23"/>
      <c r="UNC16" s="23"/>
      <c r="UND16" s="23"/>
      <c r="UNE16" s="23"/>
      <c r="UNF16" s="23"/>
      <c r="UNG16" s="23"/>
      <c r="UNH16" s="23"/>
      <c r="UNI16" s="23"/>
      <c r="UNJ16" s="23"/>
      <c r="UNK16" s="23"/>
      <c r="UNL16" s="23"/>
      <c r="UNM16" s="23"/>
      <c r="UNN16" s="23"/>
      <c r="UNO16" s="23"/>
      <c r="UNP16" s="23"/>
      <c r="UNQ16" s="23"/>
      <c r="UNR16" s="23"/>
      <c r="UNS16" s="23"/>
      <c r="UNT16" s="23"/>
      <c r="UNU16" s="23"/>
      <c r="UNV16" s="23"/>
      <c r="UNW16" s="23"/>
      <c r="UNX16" s="23"/>
      <c r="UNY16" s="23"/>
      <c r="UNZ16" s="23"/>
      <c r="UOA16" s="23"/>
      <c r="UOB16" s="23"/>
      <c r="UOC16" s="23"/>
      <c r="UOD16" s="23"/>
      <c r="UOE16" s="23"/>
      <c r="UOF16" s="23"/>
      <c r="UOG16" s="23"/>
      <c r="UOH16" s="23"/>
      <c r="UOI16" s="23"/>
      <c r="UOJ16" s="23"/>
      <c r="UOK16" s="23"/>
      <c r="UOL16" s="23"/>
      <c r="UOM16" s="23"/>
      <c r="UON16" s="23"/>
      <c r="UOO16" s="23"/>
      <c r="UOP16" s="23"/>
      <c r="UOQ16" s="23"/>
      <c r="UOR16" s="23"/>
      <c r="UOS16" s="23"/>
      <c r="UOT16" s="23"/>
      <c r="UOU16" s="23"/>
      <c r="UOV16" s="23"/>
      <c r="UOW16" s="23"/>
      <c r="UOX16" s="23"/>
      <c r="UOY16" s="23"/>
      <c r="UOZ16" s="23"/>
      <c r="UPA16" s="23"/>
      <c r="UPB16" s="23"/>
      <c r="UPC16" s="23"/>
      <c r="UPD16" s="23"/>
      <c r="UPE16" s="23"/>
      <c r="UPF16" s="23"/>
      <c r="UPG16" s="23"/>
      <c r="UPH16" s="23"/>
      <c r="UPI16" s="23"/>
      <c r="UPJ16" s="23"/>
      <c r="UPK16" s="23"/>
      <c r="UPL16" s="23"/>
      <c r="UPM16" s="23"/>
      <c r="UPN16" s="23"/>
      <c r="UPO16" s="23"/>
      <c r="UPP16" s="23"/>
      <c r="UPQ16" s="23"/>
      <c r="UPR16" s="23"/>
      <c r="UPS16" s="23"/>
      <c r="UPT16" s="23"/>
      <c r="UPU16" s="23"/>
      <c r="UPV16" s="23"/>
      <c r="UPW16" s="23"/>
      <c r="UPX16" s="23"/>
      <c r="UPY16" s="23"/>
      <c r="UPZ16" s="23"/>
      <c r="UQA16" s="23"/>
      <c r="UQB16" s="23"/>
      <c r="UQC16" s="23"/>
      <c r="UQD16" s="23"/>
      <c r="UQE16" s="23"/>
      <c r="UQF16" s="23"/>
      <c r="UQG16" s="23"/>
      <c r="UQH16" s="23"/>
      <c r="UQI16" s="23"/>
      <c r="UQJ16" s="23"/>
      <c r="UQK16" s="23"/>
      <c r="UQL16" s="23"/>
      <c r="UQM16" s="23"/>
      <c r="UQN16" s="23"/>
      <c r="UQO16" s="23"/>
      <c r="UQP16" s="23"/>
      <c r="UQQ16" s="23"/>
      <c r="UQR16" s="23"/>
      <c r="UQS16" s="23"/>
      <c r="UQT16" s="23"/>
      <c r="UQU16" s="23"/>
      <c r="UQV16" s="23"/>
      <c r="UQW16" s="23"/>
      <c r="UQX16" s="23"/>
      <c r="UQY16" s="23"/>
      <c r="UQZ16" s="23"/>
      <c r="URA16" s="23"/>
      <c r="URB16" s="23"/>
      <c r="URC16" s="23"/>
      <c r="URD16" s="23"/>
      <c r="URE16" s="23"/>
      <c r="URF16" s="23"/>
      <c r="URG16" s="23"/>
      <c r="URH16" s="23"/>
      <c r="URI16" s="23"/>
      <c r="URJ16" s="23"/>
      <c r="URK16" s="23"/>
      <c r="URL16" s="23"/>
      <c r="URM16" s="23"/>
      <c r="URN16" s="23"/>
      <c r="URO16" s="23"/>
      <c r="URP16" s="23"/>
      <c r="URQ16" s="23"/>
      <c r="URR16" s="23"/>
      <c r="URS16" s="23"/>
      <c r="URT16" s="23"/>
      <c r="URU16" s="23"/>
      <c r="URV16" s="23"/>
      <c r="URW16" s="23"/>
      <c r="URX16" s="23"/>
      <c r="URY16" s="23"/>
      <c r="URZ16" s="23"/>
      <c r="USA16" s="23"/>
      <c r="USB16" s="23"/>
      <c r="USC16" s="23"/>
      <c r="USD16" s="23"/>
      <c r="USE16" s="23"/>
      <c r="USF16" s="23"/>
      <c r="USG16" s="23"/>
      <c r="USH16" s="23"/>
      <c r="USI16" s="23"/>
      <c r="USJ16" s="23"/>
      <c r="USK16" s="23"/>
      <c r="USL16" s="23"/>
      <c r="USM16" s="23"/>
      <c r="USN16" s="23"/>
      <c r="USO16" s="23"/>
      <c r="USP16" s="23"/>
      <c r="USQ16" s="23"/>
      <c r="USR16" s="23"/>
      <c r="USS16" s="23"/>
      <c r="UST16" s="23"/>
      <c r="USU16" s="23"/>
      <c r="USV16" s="23"/>
      <c r="USW16" s="23"/>
      <c r="USX16" s="23"/>
      <c r="USY16" s="23"/>
      <c r="USZ16" s="23"/>
      <c r="UTA16" s="23"/>
      <c r="UTB16" s="23"/>
      <c r="UTC16" s="23"/>
      <c r="UTD16" s="23"/>
      <c r="UTE16" s="23"/>
      <c r="UTF16" s="23"/>
      <c r="UTG16" s="23"/>
      <c r="UTH16" s="23"/>
      <c r="UTI16" s="23"/>
      <c r="UTJ16" s="23"/>
      <c r="UTK16" s="23"/>
      <c r="UTL16" s="23"/>
      <c r="UTM16" s="23"/>
      <c r="UTN16" s="23"/>
      <c r="UTO16" s="23"/>
      <c r="UTP16" s="23"/>
      <c r="UTQ16" s="23"/>
      <c r="UTR16" s="23"/>
      <c r="UTS16" s="23"/>
      <c r="UTT16" s="23"/>
      <c r="UTU16" s="23"/>
      <c r="UTV16" s="23"/>
      <c r="UTW16" s="23"/>
      <c r="UTX16" s="23"/>
      <c r="UTY16" s="23"/>
      <c r="UTZ16" s="23"/>
      <c r="UUA16" s="23"/>
      <c r="UUB16" s="23"/>
      <c r="UUC16" s="23"/>
      <c r="UUD16" s="23"/>
      <c r="UUE16" s="23"/>
      <c r="UUF16" s="23"/>
      <c r="UUG16" s="23"/>
      <c r="UUH16" s="23"/>
      <c r="UUI16" s="23"/>
      <c r="UUJ16" s="23"/>
      <c r="UUK16" s="23"/>
      <c r="UUL16" s="23"/>
      <c r="UUM16" s="23"/>
      <c r="UUN16" s="23"/>
      <c r="UUO16" s="23"/>
      <c r="UUP16" s="23"/>
      <c r="UUQ16" s="23"/>
      <c r="UUR16" s="23"/>
      <c r="UUS16" s="23"/>
      <c r="UUT16" s="23"/>
      <c r="UUU16" s="23"/>
      <c r="UUV16" s="23"/>
      <c r="UUW16" s="23"/>
      <c r="UUX16" s="23"/>
      <c r="UUY16" s="23"/>
      <c r="UUZ16" s="23"/>
      <c r="UVA16" s="23"/>
      <c r="UVB16" s="23"/>
      <c r="UVC16" s="23"/>
      <c r="UVD16" s="23"/>
      <c r="UVE16" s="23"/>
      <c r="UVF16" s="23"/>
      <c r="UVG16" s="23"/>
      <c r="UVH16" s="23"/>
      <c r="UVI16" s="23"/>
      <c r="UVJ16" s="23"/>
      <c r="UVK16" s="23"/>
      <c r="UVL16" s="23"/>
      <c r="UVM16" s="23"/>
      <c r="UVN16" s="23"/>
      <c r="UVO16" s="23"/>
      <c r="UVP16" s="23"/>
      <c r="UVQ16" s="23"/>
      <c r="UVR16" s="23"/>
      <c r="UVS16" s="23"/>
      <c r="UVT16" s="23"/>
      <c r="UVU16" s="23"/>
      <c r="UVV16" s="23"/>
      <c r="UVW16" s="23"/>
      <c r="UVX16" s="23"/>
      <c r="UVY16" s="23"/>
      <c r="UVZ16" s="23"/>
      <c r="UWA16" s="23"/>
      <c r="UWB16" s="23"/>
      <c r="UWC16" s="23"/>
      <c r="UWD16" s="23"/>
      <c r="UWE16" s="23"/>
      <c r="UWF16" s="23"/>
      <c r="UWG16" s="23"/>
      <c r="UWH16" s="23"/>
      <c r="UWI16" s="23"/>
      <c r="UWJ16" s="23"/>
      <c r="UWK16" s="23"/>
      <c r="UWL16" s="23"/>
      <c r="UWM16" s="23"/>
      <c r="UWN16" s="23"/>
      <c r="UWO16" s="23"/>
      <c r="UWP16" s="23"/>
      <c r="UWQ16" s="23"/>
      <c r="UWR16" s="23"/>
      <c r="UWS16" s="23"/>
      <c r="UWT16" s="23"/>
      <c r="UWU16" s="23"/>
      <c r="UWV16" s="23"/>
      <c r="UWW16" s="23"/>
      <c r="UWX16" s="23"/>
      <c r="UWY16" s="23"/>
      <c r="UWZ16" s="23"/>
      <c r="UXA16" s="23"/>
      <c r="UXB16" s="23"/>
      <c r="UXC16" s="23"/>
      <c r="UXD16" s="23"/>
      <c r="UXE16" s="23"/>
      <c r="UXF16" s="23"/>
      <c r="UXG16" s="23"/>
      <c r="UXH16" s="23"/>
      <c r="UXI16" s="23"/>
      <c r="UXJ16" s="23"/>
      <c r="UXK16" s="23"/>
      <c r="UXL16" s="23"/>
      <c r="UXM16" s="23"/>
      <c r="UXN16" s="23"/>
      <c r="UXO16" s="23"/>
      <c r="UXP16" s="23"/>
      <c r="UXQ16" s="23"/>
      <c r="UXR16" s="23"/>
      <c r="UXS16" s="23"/>
      <c r="UXT16" s="23"/>
      <c r="UXU16" s="23"/>
      <c r="UXV16" s="23"/>
      <c r="UXW16" s="23"/>
      <c r="UXX16" s="23"/>
      <c r="UXY16" s="23"/>
      <c r="UXZ16" s="23"/>
      <c r="UYA16" s="23"/>
      <c r="UYB16" s="23"/>
      <c r="UYC16" s="23"/>
      <c r="UYD16" s="23"/>
      <c r="UYE16" s="23"/>
      <c r="UYF16" s="23"/>
      <c r="UYG16" s="23"/>
      <c r="UYH16" s="23"/>
      <c r="UYI16" s="23"/>
      <c r="UYJ16" s="23"/>
      <c r="UYK16" s="23"/>
      <c r="UYL16" s="23"/>
      <c r="UYM16" s="23"/>
      <c r="UYN16" s="23"/>
      <c r="UYO16" s="23"/>
      <c r="UYP16" s="23"/>
      <c r="UYQ16" s="23"/>
      <c r="UYR16" s="23"/>
      <c r="UYS16" s="23"/>
      <c r="UYT16" s="23"/>
      <c r="UYU16" s="23"/>
      <c r="UYV16" s="23"/>
      <c r="UYW16" s="23"/>
      <c r="UYX16" s="23"/>
      <c r="UYY16" s="23"/>
      <c r="UYZ16" s="23"/>
      <c r="UZA16" s="23"/>
      <c r="UZB16" s="23"/>
      <c r="UZC16" s="23"/>
      <c r="UZD16" s="23"/>
      <c r="UZE16" s="23"/>
      <c r="UZF16" s="23"/>
      <c r="UZG16" s="23"/>
      <c r="UZH16" s="23"/>
      <c r="UZI16" s="23"/>
      <c r="UZJ16" s="23"/>
      <c r="UZK16" s="23"/>
      <c r="UZL16" s="23"/>
      <c r="UZM16" s="23"/>
      <c r="UZN16" s="23"/>
      <c r="UZO16" s="23"/>
      <c r="UZP16" s="23"/>
      <c r="UZQ16" s="23"/>
      <c r="UZR16" s="23"/>
      <c r="UZS16" s="23"/>
      <c r="UZT16" s="23"/>
      <c r="UZU16" s="23"/>
      <c r="UZV16" s="23"/>
      <c r="UZW16" s="23"/>
      <c r="UZX16" s="23"/>
      <c r="UZY16" s="23"/>
      <c r="UZZ16" s="23"/>
      <c r="VAA16" s="23"/>
      <c r="VAB16" s="23"/>
      <c r="VAC16" s="23"/>
      <c r="VAD16" s="23"/>
      <c r="VAE16" s="23"/>
      <c r="VAF16" s="23"/>
      <c r="VAG16" s="23"/>
      <c r="VAH16" s="23"/>
      <c r="VAI16" s="23"/>
      <c r="VAJ16" s="23"/>
      <c r="VAK16" s="23"/>
      <c r="VAL16" s="23"/>
      <c r="VAM16" s="23"/>
      <c r="VAN16" s="23"/>
      <c r="VAO16" s="23"/>
      <c r="VAP16" s="23"/>
      <c r="VAQ16" s="23"/>
      <c r="VAR16" s="23"/>
      <c r="VAS16" s="23"/>
      <c r="VAT16" s="23"/>
      <c r="VAU16" s="23"/>
      <c r="VAV16" s="23"/>
      <c r="VAW16" s="23"/>
      <c r="VAX16" s="23"/>
      <c r="VAY16" s="23"/>
      <c r="VAZ16" s="23"/>
      <c r="VBA16" s="23"/>
      <c r="VBB16" s="23"/>
      <c r="VBC16" s="23"/>
      <c r="VBD16" s="23"/>
      <c r="VBE16" s="23"/>
      <c r="VBF16" s="23"/>
      <c r="VBG16" s="23"/>
      <c r="VBH16" s="23"/>
      <c r="VBI16" s="23"/>
      <c r="VBJ16" s="23"/>
      <c r="VBK16" s="23"/>
      <c r="VBL16" s="23"/>
      <c r="VBM16" s="23"/>
      <c r="VBN16" s="23"/>
      <c r="VBO16" s="23"/>
      <c r="VBP16" s="23"/>
      <c r="VBQ16" s="23"/>
      <c r="VBR16" s="23"/>
      <c r="VBS16" s="23"/>
      <c r="VBT16" s="23"/>
      <c r="VBU16" s="23"/>
      <c r="VBV16" s="23"/>
      <c r="VBW16" s="23"/>
      <c r="VBX16" s="23"/>
      <c r="VBY16" s="23"/>
      <c r="VBZ16" s="23"/>
      <c r="VCA16" s="23"/>
      <c r="VCB16" s="23"/>
      <c r="VCC16" s="23"/>
      <c r="VCD16" s="23"/>
      <c r="VCE16" s="23"/>
      <c r="VCF16" s="23"/>
      <c r="VCG16" s="23"/>
      <c r="VCH16" s="23"/>
      <c r="VCI16" s="23"/>
      <c r="VCJ16" s="23"/>
      <c r="VCK16" s="23"/>
      <c r="VCL16" s="23"/>
      <c r="VCM16" s="23"/>
      <c r="VCN16" s="23"/>
      <c r="VCO16" s="23"/>
      <c r="VCP16" s="23"/>
      <c r="VCQ16" s="23"/>
      <c r="VCR16" s="23"/>
      <c r="VCS16" s="23"/>
      <c r="VCT16" s="23"/>
      <c r="VCU16" s="23"/>
      <c r="VCV16" s="23"/>
      <c r="VCW16" s="23"/>
      <c r="VCX16" s="23"/>
      <c r="VCY16" s="23"/>
      <c r="VCZ16" s="23"/>
      <c r="VDA16" s="23"/>
      <c r="VDB16" s="23"/>
      <c r="VDC16" s="23"/>
      <c r="VDD16" s="23"/>
      <c r="VDE16" s="23"/>
      <c r="VDF16" s="23"/>
      <c r="VDG16" s="23"/>
      <c r="VDH16" s="23"/>
      <c r="VDI16" s="23"/>
      <c r="VDJ16" s="23"/>
      <c r="VDK16" s="23"/>
      <c r="VDL16" s="23"/>
      <c r="VDM16" s="23"/>
      <c r="VDN16" s="23"/>
      <c r="VDO16" s="23"/>
      <c r="VDP16" s="23"/>
      <c r="VDQ16" s="23"/>
      <c r="VDR16" s="23"/>
      <c r="VDS16" s="23"/>
      <c r="VDT16" s="23"/>
      <c r="VDU16" s="23"/>
      <c r="VDV16" s="23"/>
      <c r="VDW16" s="23"/>
      <c r="VDX16" s="23"/>
      <c r="VDY16" s="23"/>
      <c r="VDZ16" s="23"/>
      <c r="VEA16" s="23"/>
      <c r="VEB16" s="23"/>
      <c r="VEC16" s="23"/>
      <c r="VED16" s="23"/>
      <c r="VEE16" s="23"/>
      <c r="VEF16" s="23"/>
      <c r="VEG16" s="23"/>
      <c r="VEH16" s="23"/>
      <c r="VEI16" s="23"/>
      <c r="VEJ16" s="23"/>
      <c r="VEK16" s="23"/>
      <c r="VEL16" s="23"/>
      <c r="VEM16" s="23"/>
      <c r="VEN16" s="23"/>
      <c r="VEO16" s="23"/>
      <c r="VEP16" s="23"/>
      <c r="VEQ16" s="23"/>
      <c r="VER16" s="23"/>
      <c r="VES16" s="23"/>
      <c r="VET16" s="23"/>
      <c r="VEU16" s="23"/>
      <c r="VEV16" s="23"/>
      <c r="VEW16" s="23"/>
      <c r="VEX16" s="23"/>
      <c r="VEY16" s="23"/>
      <c r="VEZ16" s="23"/>
      <c r="VFA16" s="23"/>
      <c r="VFB16" s="23"/>
      <c r="VFC16" s="23"/>
      <c r="VFD16" s="23"/>
      <c r="VFE16" s="23"/>
      <c r="VFF16" s="23"/>
      <c r="VFG16" s="23"/>
      <c r="VFH16" s="23"/>
      <c r="VFI16" s="23"/>
      <c r="VFJ16" s="23"/>
      <c r="VFK16" s="23"/>
      <c r="VFL16" s="23"/>
      <c r="VFM16" s="23"/>
      <c r="VFN16" s="23"/>
      <c r="VFO16" s="23"/>
      <c r="VFP16" s="23"/>
      <c r="VFQ16" s="23"/>
      <c r="VFR16" s="23"/>
      <c r="VFS16" s="23"/>
      <c r="VFT16" s="23"/>
      <c r="VFU16" s="23"/>
      <c r="VFV16" s="23"/>
      <c r="VFW16" s="23"/>
      <c r="VFX16" s="23"/>
      <c r="VFY16" s="23"/>
      <c r="VFZ16" s="23"/>
      <c r="VGA16" s="23"/>
      <c r="VGB16" s="23"/>
      <c r="VGC16" s="23"/>
      <c r="VGD16" s="23"/>
      <c r="VGE16" s="23"/>
      <c r="VGF16" s="23"/>
      <c r="VGG16" s="23"/>
      <c r="VGH16" s="23"/>
      <c r="VGI16" s="23"/>
      <c r="VGJ16" s="23"/>
      <c r="VGK16" s="23"/>
      <c r="VGL16" s="23"/>
      <c r="VGM16" s="23"/>
      <c r="VGN16" s="23"/>
      <c r="VGO16" s="23"/>
      <c r="VGP16" s="23"/>
      <c r="VGQ16" s="23"/>
      <c r="VGR16" s="23"/>
      <c r="VGS16" s="23"/>
      <c r="VGT16" s="23"/>
      <c r="VGU16" s="23"/>
      <c r="VGV16" s="23"/>
      <c r="VGW16" s="23"/>
      <c r="VGX16" s="23"/>
      <c r="VGY16" s="23"/>
      <c r="VGZ16" s="23"/>
      <c r="VHA16" s="23"/>
      <c r="VHB16" s="23"/>
      <c r="VHC16" s="23"/>
      <c r="VHD16" s="23"/>
      <c r="VHE16" s="23"/>
      <c r="VHF16" s="23"/>
      <c r="VHG16" s="23"/>
      <c r="VHH16" s="23"/>
      <c r="VHI16" s="23"/>
      <c r="VHJ16" s="23"/>
      <c r="VHK16" s="23"/>
      <c r="VHL16" s="23"/>
      <c r="VHM16" s="23"/>
      <c r="VHN16" s="23"/>
      <c r="VHO16" s="23"/>
      <c r="VHP16" s="23"/>
      <c r="VHQ16" s="23"/>
      <c r="VHR16" s="23"/>
      <c r="VHS16" s="23"/>
      <c r="VHT16" s="23"/>
      <c r="VHU16" s="23"/>
      <c r="VHV16" s="23"/>
      <c r="VHW16" s="23"/>
      <c r="VHX16" s="23"/>
      <c r="VHY16" s="23"/>
      <c r="VHZ16" s="23"/>
      <c r="VIA16" s="23"/>
      <c r="VIB16" s="23"/>
      <c r="VIC16" s="23"/>
      <c r="VID16" s="23"/>
      <c r="VIE16" s="23"/>
      <c r="VIF16" s="23"/>
      <c r="VIG16" s="23"/>
      <c r="VIH16" s="23"/>
      <c r="VII16" s="23"/>
      <c r="VIJ16" s="23"/>
      <c r="VIK16" s="23"/>
      <c r="VIL16" s="23"/>
      <c r="VIM16" s="23"/>
      <c r="VIN16" s="23"/>
      <c r="VIO16" s="23"/>
      <c r="VIP16" s="23"/>
      <c r="VIQ16" s="23"/>
      <c r="VIR16" s="23"/>
      <c r="VIS16" s="23"/>
      <c r="VIT16" s="23"/>
      <c r="VIU16" s="23"/>
      <c r="VIV16" s="23"/>
      <c r="VIW16" s="23"/>
      <c r="VIX16" s="23"/>
      <c r="VIY16" s="23"/>
      <c r="VIZ16" s="23"/>
      <c r="VJA16" s="23"/>
      <c r="VJB16" s="23"/>
      <c r="VJC16" s="23"/>
      <c r="VJD16" s="23"/>
      <c r="VJE16" s="23"/>
      <c r="VJF16" s="23"/>
      <c r="VJG16" s="23"/>
      <c r="VJH16" s="23"/>
      <c r="VJI16" s="23"/>
      <c r="VJJ16" s="23"/>
      <c r="VJK16" s="23"/>
      <c r="VJL16" s="23"/>
      <c r="VJM16" s="23"/>
      <c r="VJN16" s="23"/>
      <c r="VJO16" s="23"/>
      <c r="VJP16" s="23"/>
      <c r="VJQ16" s="23"/>
      <c r="VJR16" s="23"/>
      <c r="VJS16" s="23"/>
      <c r="VJT16" s="23"/>
      <c r="VJU16" s="23"/>
      <c r="VJV16" s="23"/>
      <c r="VJW16" s="23"/>
      <c r="VJX16" s="23"/>
      <c r="VJY16" s="23"/>
      <c r="VJZ16" s="23"/>
      <c r="VKA16" s="23"/>
      <c r="VKB16" s="23"/>
      <c r="VKC16" s="23"/>
      <c r="VKD16" s="23"/>
      <c r="VKE16" s="23"/>
      <c r="VKF16" s="23"/>
      <c r="VKG16" s="23"/>
      <c r="VKH16" s="23"/>
      <c r="VKI16" s="23"/>
      <c r="VKJ16" s="23"/>
      <c r="VKK16" s="23"/>
      <c r="VKL16" s="23"/>
      <c r="VKM16" s="23"/>
      <c r="VKN16" s="23"/>
      <c r="VKO16" s="23"/>
      <c r="VKP16" s="23"/>
      <c r="VKQ16" s="23"/>
      <c r="VKR16" s="23"/>
      <c r="VKS16" s="23"/>
      <c r="VKT16" s="23"/>
      <c r="VKU16" s="23"/>
      <c r="VKV16" s="23"/>
      <c r="VKW16" s="23"/>
      <c r="VKX16" s="23"/>
      <c r="VKY16" s="23"/>
      <c r="VKZ16" s="23"/>
      <c r="VLA16" s="23"/>
      <c r="VLB16" s="23"/>
      <c r="VLC16" s="23"/>
      <c r="VLD16" s="23"/>
      <c r="VLE16" s="23"/>
      <c r="VLF16" s="23"/>
      <c r="VLG16" s="23"/>
      <c r="VLH16" s="23"/>
      <c r="VLI16" s="23"/>
      <c r="VLJ16" s="23"/>
      <c r="VLK16" s="23"/>
      <c r="VLL16" s="23"/>
      <c r="VLM16" s="23"/>
      <c r="VLN16" s="23"/>
      <c r="VLO16" s="23"/>
      <c r="VLP16" s="23"/>
      <c r="VLQ16" s="23"/>
      <c r="VLR16" s="23"/>
      <c r="VLS16" s="23"/>
      <c r="VLT16" s="23"/>
      <c r="VLU16" s="23"/>
      <c r="VLV16" s="23"/>
      <c r="VLW16" s="23"/>
      <c r="VLX16" s="23"/>
      <c r="VLY16" s="23"/>
      <c r="VLZ16" s="23"/>
      <c r="VMA16" s="23"/>
      <c r="VMB16" s="23"/>
      <c r="VMC16" s="23"/>
      <c r="VMD16" s="23"/>
      <c r="VME16" s="23"/>
      <c r="VMF16" s="23"/>
      <c r="VMG16" s="23"/>
      <c r="VMH16" s="23"/>
      <c r="VMI16" s="23"/>
      <c r="VMJ16" s="23"/>
      <c r="VMK16" s="23"/>
      <c r="VML16" s="23"/>
      <c r="VMM16" s="23"/>
      <c r="VMN16" s="23"/>
      <c r="VMO16" s="23"/>
      <c r="VMP16" s="23"/>
      <c r="VMQ16" s="23"/>
      <c r="VMR16" s="23"/>
      <c r="VMS16" s="23"/>
      <c r="VMT16" s="23"/>
      <c r="VMU16" s="23"/>
      <c r="VMV16" s="23"/>
      <c r="VMW16" s="23"/>
      <c r="VMX16" s="23"/>
      <c r="VMY16" s="23"/>
      <c r="VMZ16" s="23"/>
      <c r="VNA16" s="23"/>
      <c r="VNB16" s="23"/>
      <c r="VNC16" s="23"/>
      <c r="VND16" s="23"/>
      <c r="VNE16" s="23"/>
      <c r="VNF16" s="23"/>
      <c r="VNG16" s="23"/>
      <c r="VNH16" s="23"/>
      <c r="VNI16" s="23"/>
      <c r="VNJ16" s="23"/>
      <c r="VNK16" s="23"/>
      <c r="VNL16" s="23"/>
      <c r="VNM16" s="23"/>
      <c r="VNN16" s="23"/>
      <c r="VNO16" s="23"/>
      <c r="VNP16" s="23"/>
      <c r="VNQ16" s="23"/>
      <c r="VNR16" s="23"/>
      <c r="VNS16" s="23"/>
      <c r="VNT16" s="23"/>
      <c r="VNU16" s="23"/>
      <c r="VNV16" s="23"/>
      <c r="VNW16" s="23"/>
      <c r="VNX16" s="23"/>
      <c r="VNY16" s="23"/>
      <c r="VNZ16" s="23"/>
      <c r="VOA16" s="23"/>
      <c r="VOB16" s="23"/>
      <c r="VOC16" s="23"/>
      <c r="VOD16" s="23"/>
      <c r="VOE16" s="23"/>
      <c r="VOF16" s="23"/>
      <c r="VOG16" s="23"/>
      <c r="VOH16" s="23"/>
      <c r="VOI16" s="23"/>
      <c r="VOJ16" s="23"/>
      <c r="VOK16" s="23"/>
      <c r="VOL16" s="23"/>
      <c r="VOM16" s="23"/>
      <c r="VON16" s="23"/>
      <c r="VOO16" s="23"/>
      <c r="VOP16" s="23"/>
      <c r="VOQ16" s="23"/>
      <c r="VOR16" s="23"/>
      <c r="VOS16" s="23"/>
      <c r="VOT16" s="23"/>
      <c r="VOU16" s="23"/>
      <c r="VOV16" s="23"/>
      <c r="VOW16" s="23"/>
      <c r="VOX16" s="23"/>
      <c r="VOY16" s="23"/>
      <c r="VOZ16" s="23"/>
      <c r="VPA16" s="23"/>
      <c r="VPB16" s="23"/>
      <c r="VPC16" s="23"/>
      <c r="VPD16" s="23"/>
      <c r="VPE16" s="23"/>
      <c r="VPF16" s="23"/>
      <c r="VPG16" s="23"/>
      <c r="VPH16" s="23"/>
      <c r="VPI16" s="23"/>
      <c r="VPJ16" s="23"/>
      <c r="VPK16" s="23"/>
      <c r="VPL16" s="23"/>
      <c r="VPM16" s="23"/>
      <c r="VPN16" s="23"/>
      <c r="VPO16" s="23"/>
      <c r="VPP16" s="23"/>
      <c r="VPQ16" s="23"/>
      <c r="VPR16" s="23"/>
      <c r="VPS16" s="23"/>
      <c r="VPT16" s="23"/>
      <c r="VPU16" s="23"/>
      <c r="VPV16" s="23"/>
      <c r="VPW16" s="23"/>
      <c r="VPX16" s="23"/>
      <c r="VPY16" s="23"/>
      <c r="VPZ16" s="23"/>
      <c r="VQA16" s="23"/>
      <c r="VQB16" s="23"/>
      <c r="VQC16" s="23"/>
      <c r="VQD16" s="23"/>
      <c r="VQE16" s="23"/>
      <c r="VQF16" s="23"/>
      <c r="VQG16" s="23"/>
      <c r="VQH16" s="23"/>
      <c r="VQI16" s="23"/>
      <c r="VQJ16" s="23"/>
      <c r="VQK16" s="23"/>
      <c r="VQL16" s="23"/>
      <c r="VQM16" s="23"/>
      <c r="VQN16" s="23"/>
      <c r="VQO16" s="23"/>
      <c r="VQP16" s="23"/>
      <c r="VQQ16" s="23"/>
      <c r="VQR16" s="23"/>
      <c r="VQS16" s="23"/>
      <c r="VQT16" s="23"/>
      <c r="VQU16" s="23"/>
      <c r="VQV16" s="23"/>
      <c r="VQW16" s="23"/>
      <c r="VQX16" s="23"/>
      <c r="VQY16" s="23"/>
      <c r="VQZ16" s="23"/>
      <c r="VRA16" s="23"/>
      <c r="VRB16" s="23"/>
      <c r="VRC16" s="23"/>
      <c r="VRD16" s="23"/>
      <c r="VRE16" s="23"/>
      <c r="VRF16" s="23"/>
      <c r="VRG16" s="23"/>
      <c r="VRH16" s="23"/>
      <c r="VRI16" s="23"/>
      <c r="VRJ16" s="23"/>
      <c r="VRK16" s="23"/>
      <c r="VRL16" s="23"/>
      <c r="VRM16" s="23"/>
      <c r="VRN16" s="23"/>
      <c r="VRO16" s="23"/>
      <c r="VRP16" s="23"/>
      <c r="VRQ16" s="23"/>
      <c r="VRR16" s="23"/>
      <c r="VRS16" s="23"/>
      <c r="VRT16" s="23"/>
      <c r="VRU16" s="23"/>
      <c r="VRV16" s="23"/>
      <c r="VRW16" s="23"/>
      <c r="VRX16" s="23"/>
      <c r="VRY16" s="23"/>
      <c r="VRZ16" s="23"/>
      <c r="VSA16" s="23"/>
      <c r="VSB16" s="23"/>
      <c r="VSC16" s="23"/>
      <c r="VSD16" s="23"/>
      <c r="VSE16" s="23"/>
      <c r="VSF16" s="23"/>
      <c r="VSG16" s="23"/>
      <c r="VSH16" s="23"/>
      <c r="VSI16" s="23"/>
      <c r="VSJ16" s="23"/>
      <c r="VSK16" s="23"/>
      <c r="VSL16" s="23"/>
      <c r="VSM16" s="23"/>
      <c r="VSN16" s="23"/>
      <c r="VSO16" s="23"/>
      <c r="VSP16" s="23"/>
      <c r="VSQ16" s="23"/>
      <c r="VSR16" s="23"/>
      <c r="VSS16" s="23"/>
      <c r="VST16" s="23"/>
      <c r="VSU16" s="23"/>
      <c r="VSV16" s="23"/>
      <c r="VSW16" s="23"/>
      <c r="VSX16" s="23"/>
      <c r="VSY16" s="23"/>
      <c r="VSZ16" s="23"/>
      <c r="VTA16" s="23"/>
      <c r="VTB16" s="23"/>
      <c r="VTC16" s="23"/>
      <c r="VTD16" s="23"/>
      <c r="VTE16" s="23"/>
      <c r="VTF16" s="23"/>
      <c r="VTG16" s="23"/>
      <c r="VTH16" s="23"/>
      <c r="VTI16" s="23"/>
      <c r="VTJ16" s="23"/>
      <c r="VTK16" s="23"/>
      <c r="VTL16" s="23"/>
      <c r="VTM16" s="23"/>
      <c r="VTN16" s="23"/>
      <c r="VTO16" s="23"/>
      <c r="VTP16" s="23"/>
      <c r="VTQ16" s="23"/>
      <c r="VTR16" s="23"/>
      <c r="VTS16" s="23"/>
      <c r="VTT16" s="23"/>
      <c r="VTU16" s="23"/>
      <c r="VTV16" s="23"/>
      <c r="VTW16" s="23"/>
      <c r="VTX16" s="23"/>
      <c r="VTY16" s="23"/>
      <c r="VTZ16" s="23"/>
      <c r="VUA16" s="23"/>
      <c r="VUB16" s="23"/>
      <c r="VUC16" s="23"/>
      <c r="VUD16" s="23"/>
      <c r="VUE16" s="23"/>
      <c r="VUF16" s="23"/>
      <c r="VUG16" s="23"/>
      <c r="VUH16" s="23"/>
      <c r="VUI16" s="23"/>
      <c r="VUJ16" s="23"/>
      <c r="VUK16" s="23"/>
      <c r="VUL16" s="23"/>
      <c r="VUM16" s="23"/>
      <c r="VUN16" s="23"/>
      <c r="VUO16" s="23"/>
      <c r="VUP16" s="23"/>
      <c r="VUQ16" s="23"/>
      <c r="VUR16" s="23"/>
      <c r="VUS16" s="23"/>
      <c r="VUT16" s="23"/>
      <c r="VUU16" s="23"/>
      <c r="VUV16" s="23"/>
      <c r="VUW16" s="23"/>
      <c r="VUX16" s="23"/>
      <c r="VUY16" s="23"/>
      <c r="VUZ16" s="23"/>
      <c r="VVA16" s="23"/>
      <c r="VVB16" s="23"/>
      <c r="VVC16" s="23"/>
      <c r="VVD16" s="23"/>
      <c r="VVE16" s="23"/>
      <c r="VVF16" s="23"/>
      <c r="VVG16" s="23"/>
      <c r="VVH16" s="23"/>
      <c r="VVI16" s="23"/>
      <c r="VVJ16" s="23"/>
      <c r="VVK16" s="23"/>
      <c r="VVL16" s="23"/>
      <c r="VVM16" s="23"/>
      <c r="VVN16" s="23"/>
      <c r="VVO16" s="23"/>
      <c r="VVP16" s="23"/>
      <c r="VVQ16" s="23"/>
      <c r="VVR16" s="23"/>
      <c r="VVS16" s="23"/>
      <c r="VVT16" s="23"/>
      <c r="VVU16" s="23"/>
      <c r="VVV16" s="23"/>
      <c r="VVW16" s="23"/>
      <c r="VVX16" s="23"/>
      <c r="VVY16" s="23"/>
      <c r="VVZ16" s="23"/>
      <c r="VWA16" s="23"/>
      <c r="VWB16" s="23"/>
      <c r="VWC16" s="23"/>
      <c r="VWD16" s="23"/>
      <c r="VWE16" s="23"/>
      <c r="VWF16" s="23"/>
      <c r="VWG16" s="23"/>
      <c r="VWH16" s="23"/>
      <c r="VWI16" s="23"/>
      <c r="VWJ16" s="23"/>
      <c r="VWK16" s="23"/>
      <c r="VWL16" s="23"/>
      <c r="VWM16" s="23"/>
      <c r="VWN16" s="23"/>
      <c r="VWO16" s="23"/>
      <c r="VWP16" s="23"/>
      <c r="VWQ16" s="23"/>
      <c r="VWR16" s="23"/>
      <c r="VWS16" s="23"/>
      <c r="VWT16" s="23"/>
      <c r="VWU16" s="23"/>
      <c r="VWV16" s="23"/>
      <c r="VWW16" s="23"/>
      <c r="VWX16" s="23"/>
      <c r="VWY16" s="23"/>
      <c r="VWZ16" s="23"/>
      <c r="VXA16" s="23"/>
      <c r="VXB16" s="23"/>
      <c r="VXC16" s="23"/>
      <c r="VXD16" s="23"/>
      <c r="VXE16" s="23"/>
      <c r="VXF16" s="23"/>
      <c r="VXG16" s="23"/>
      <c r="VXH16" s="23"/>
      <c r="VXI16" s="23"/>
      <c r="VXJ16" s="23"/>
      <c r="VXK16" s="23"/>
      <c r="VXL16" s="23"/>
      <c r="VXM16" s="23"/>
      <c r="VXN16" s="23"/>
      <c r="VXO16" s="23"/>
      <c r="VXP16" s="23"/>
      <c r="VXQ16" s="23"/>
      <c r="VXR16" s="23"/>
      <c r="VXS16" s="23"/>
      <c r="VXT16" s="23"/>
      <c r="VXU16" s="23"/>
      <c r="VXV16" s="23"/>
      <c r="VXW16" s="23"/>
      <c r="VXX16" s="23"/>
      <c r="VXY16" s="23"/>
      <c r="VXZ16" s="23"/>
      <c r="VYA16" s="23"/>
      <c r="VYB16" s="23"/>
      <c r="VYC16" s="23"/>
      <c r="VYD16" s="23"/>
      <c r="VYE16" s="23"/>
      <c r="VYF16" s="23"/>
      <c r="VYG16" s="23"/>
      <c r="VYH16" s="23"/>
      <c r="VYI16" s="23"/>
      <c r="VYJ16" s="23"/>
      <c r="VYK16" s="23"/>
      <c r="VYL16" s="23"/>
      <c r="VYM16" s="23"/>
      <c r="VYN16" s="23"/>
      <c r="VYO16" s="23"/>
      <c r="VYP16" s="23"/>
      <c r="VYQ16" s="23"/>
      <c r="VYR16" s="23"/>
      <c r="VYS16" s="23"/>
      <c r="VYT16" s="23"/>
      <c r="VYU16" s="23"/>
      <c r="VYV16" s="23"/>
      <c r="VYW16" s="23"/>
      <c r="VYX16" s="23"/>
      <c r="VYY16" s="23"/>
      <c r="VYZ16" s="23"/>
      <c r="VZA16" s="23"/>
      <c r="VZB16" s="23"/>
      <c r="VZC16" s="23"/>
      <c r="VZD16" s="23"/>
      <c r="VZE16" s="23"/>
      <c r="VZF16" s="23"/>
      <c r="VZG16" s="23"/>
      <c r="VZH16" s="23"/>
      <c r="VZI16" s="23"/>
      <c r="VZJ16" s="23"/>
      <c r="VZK16" s="23"/>
      <c r="VZL16" s="23"/>
      <c r="VZM16" s="23"/>
      <c r="VZN16" s="23"/>
      <c r="VZO16" s="23"/>
      <c r="VZP16" s="23"/>
      <c r="VZQ16" s="23"/>
      <c r="VZR16" s="23"/>
      <c r="VZS16" s="23"/>
      <c r="VZT16" s="23"/>
      <c r="VZU16" s="23"/>
      <c r="VZV16" s="23"/>
      <c r="VZW16" s="23"/>
      <c r="VZX16" s="23"/>
      <c r="VZY16" s="23"/>
      <c r="VZZ16" s="23"/>
      <c r="WAA16" s="23"/>
      <c r="WAB16" s="23"/>
      <c r="WAC16" s="23"/>
      <c r="WAD16" s="23"/>
      <c r="WAE16" s="23"/>
      <c r="WAF16" s="23"/>
      <c r="WAG16" s="23"/>
      <c r="WAH16" s="23"/>
      <c r="WAI16" s="23"/>
      <c r="WAJ16" s="23"/>
      <c r="WAK16" s="23"/>
      <c r="WAL16" s="23"/>
      <c r="WAM16" s="23"/>
      <c r="WAN16" s="23"/>
      <c r="WAO16" s="23"/>
      <c r="WAP16" s="23"/>
      <c r="WAQ16" s="23"/>
      <c r="WAR16" s="23"/>
      <c r="WAS16" s="23"/>
      <c r="WAT16" s="23"/>
      <c r="WAU16" s="23"/>
      <c r="WAV16" s="23"/>
      <c r="WAW16" s="23"/>
      <c r="WAX16" s="23"/>
      <c r="WAY16" s="23"/>
      <c r="WAZ16" s="23"/>
      <c r="WBA16" s="23"/>
      <c r="WBB16" s="23"/>
      <c r="WBC16" s="23"/>
      <c r="WBD16" s="23"/>
      <c r="WBE16" s="23"/>
      <c r="WBF16" s="23"/>
      <c r="WBG16" s="23"/>
      <c r="WBH16" s="23"/>
      <c r="WBI16" s="23"/>
      <c r="WBJ16" s="23"/>
      <c r="WBK16" s="23"/>
      <c r="WBL16" s="23"/>
      <c r="WBM16" s="23"/>
      <c r="WBN16" s="23"/>
      <c r="WBO16" s="23"/>
      <c r="WBP16" s="23"/>
      <c r="WBQ16" s="23"/>
      <c r="WBR16" s="23"/>
      <c r="WBS16" s="23"/>
      <c r="WBT16" s="23"/>
      <c r="WBU16" s="23"/>
      <c r="WBV16" s="23"/>
      <c r="WBW16" s="23"/>
      <c r="WBX16" s="23"/>
      <c r="WBY16" s="23"/>
      <c r="WBZ16" s="23"/>
      <c r="WCA16" s="23"/>
      <c r="WCB16" s="23"/>
      <c r="WCC16" s="23"/>
      <c r="WCD16" s="23"/>
      <c r="WCE16" s="23"/>
      <c r="WCF16" s="23"/>
      <c r="WCG16" s="23"/>
      <c r="WCH16" s="23"/>
      <c r="WCI16" s="23"/>
      <c r="WCJ16" s="23"/>
      <c r="WCK16" s="23"/>
      <c r="WCL16" s="23"/>
      <c r="WCM16" s="23"/>
      <c r="WCN16" s="23"/>
      <c r="WCO16" s="23"/>
      <c r="WCP16" s="23"/>
      <c r="WCQ16" s="23"/>
      <c r="WCR16" s="23"/>
      <c r="WCS16" s="23"/>
      <c r="WCT16" s="23"/>
      <c r="WCU16" s="23"/>
      <c r="WCV16" s="23"/>
      <c r="WCW16" s="23"/>
      <c r="WCX16" s="23"/>
      <c r="WCY16" s="23"/>
      <c r="WCZ16" s="23"/>
      <c r="WDA16" s="23"/>
      <c r="WDB16" s="23"/>
      <c r="WDC16" s="23"/>
      <c r="WDD16" s="23"/>
      <c r="WDE16" s="23"/>
      <c r="WDF16" s="23"/>
      <c r="WDG16" s="23"/>
      <c r="WDH16" s="23"/>
      <c r="WDI16" s="23"/>
      <c r="WDJ16" s="23"/>
      <c r="WDK16" s="23"/>
      <c r="WDL16" s="23"/>
      <c r="WDM16" s="23"/>
      <c r="WDN16" s="23"/>
      <c r="WDO16" s="23"/>
      <c r="WDP16" s="23"/>
      <c r="WDQ16" s="23"/>
      <c r="WDR16" s="23"/>
      <c r="WDS16" s="23"/>
      <c r="WDT16" s="23"/>
      <c r="WDU16" s="23"/>
      <c r="WDV16" s="23"/>
      <c r="WDW16" s="23"/>
      <c r="WDX16" s="23"/>
      <c r="WDY16" s="23"/>
      <c r="WDZ16" s="23"/>
      <c r="WEA16" s="23"/>
      <c r="WEB16" s="23"/>
      <c r="WEC16" s="23"/>
      <c r="WED16" s="23"/>
      <c r="WEE16" s="23"/>
      <c r="WEF16" s="23"/>
      <c r="WEG16" s="23"/>
      <c r="WEH16" s="23"/>
      <c r="WEI16" s="23"/>
      <c r="WEJ16" s="23"/>
      <c r="WEK16" s="23"/>
      <c r="WEL16" s="23"/>
      <c r="WEM16" s="23"/>
      <c r="WEN16" s="23"/>
      <c r="WEO16" s="23"/>
      <c r="WEP16" s="23"/>
      <c r="WEQ16" s="23"/>
      <c r="WER16" s="23"/>
      <c r="WES16" s="23"/>
      <c r="WET16" s="23"/>
      <c r="WEU16" s="23"/>
      <c r="WEV16" s="23"/>
      <c r="WEW16" s="23"/>
      <c r="WEX16" s="23"/>
      <c r="WEY16" s="23"/>
      <c r="WEZ16" s="23"/>
      <c r="WFA16" s="23"/>
      <c r="WFB16" s="23"/>
      <c r="WFC16" s="23"/>
      <c r="WFD16" s="23"/>
      <c r="WFE16" s="23"/>
      <c r="WFF16" s="23"/>
      <c r="WFG16" s="23"/>
      <c r="WFH16" s="23"/>
      <c r="WFI16" s="23"/>
      <c r="WFJ16" s="23"/>
      <c r="WFK16" s="23"/>
      <c r="WFL16" s="23"/>
      <c r="WFM16" s="23"/>
      <c r="WFN16" s="23"/>
      <c r="WFO16" s="23"/>
      <c r="WFP16" s="23"/>
      <c r="WFQ16" s="23"/>
      <c r="WFR16" s="23"/>
      <c r="WFS16" s="23"/>
      <c r="WFT16" s="23"/>
      <c r="WFU16" s="23"/>
      <c r="WFV16" s="23"/>
      <c r="WFW16" s="23"/>
      <c r="WFX16" s="23"/>
      <c r="WFY16" s="23"/>
      <c r="WFZ16" s="23"/>
      <c r="WGA16" s="23"/>
      <c r="WGB16" s="23"/>
      <c r="WGC16" s="23"/>
      <c r="WGD16" s="23"/>
      <c r="WGE16" s="23"/>
      <c r="WGF16" s="23"/>
      <c r="WGG16" s="23"/>
      <c r="WGH16" s="23"/>
      <c r="WGI16" s="23"/>
      <c r="WGJ16" s="23"/>
      <c r="WGK16" s="23"/>
      <c r="WGL16" s="23"/>
      <c r="WGM16" s="23"/>
      <c r="WGN16" s="23"/>
      <c r="WGO16" s="23"/>
      <c r="WGP16" s="23"/>
      <c r="WGQ16" s="23"/>
      <c r="WGR16" s="23"/>
      <c r="WGS16" s="23"/>
      <c r="WGT16" s="23"/>
      <c r="WGU16" s="23"/>
      <c r="WGV16" s="23"/>
      <c r="WGW16" s="23"/>
      <c r="WGX16" s="23"/>
      <c r="WGY16" s="23"/>
      <c r="WGZ16" s="23"/>
      <c r="WHA16" s="23"/>
      <c r="WHB16" s="23"/>
      <c r="WHC16" s="23"/>
      <c r="WHD16" s="23"/>
      <c r="WHE16" s="23"/>
      <c r="WHF16" s="23"/>
      <c r="WHG16" s="23"/>
      <c r="WHH16" s="23"/>
      <c r="WHI16" s="23"/>
      <c r="WHJ16" s="23"/>
      <c r="WHK16" s="23"/>
      <c r="WHL16" s="23"/>
      <c r="WHM16" s="23"/>
      <c r="WHN16" s="23"/>
      <c r="WHO16" s="23"/>
      <c r="WHP16" s="23"/>
      <c r="WHQ16" s="23"/>
      <c r="WHR16" s="23"/>
      <c r="WHS16" s="23"/>
      <c r="WHT16" s="23"/>
      <c r="WHU16" s="23"/>
      <c r="WHV16" s="23"/>
      <c r="WHW16" s="23"/>
      <c r="WHX16" s="23"/>
      <c r="WHY16" s="23"/>
      <c r="WHZ16" s="23"/>
      <c r="WIA16" s="23"/>
      <c r="WIB16" s="23"/>
      <c r="WIC16" s="23"/>
      <c r="WID16" s="23"/>
      <c r="WIE16" s="23"/>
      <c r="WIF16" s="23"/>
      <c r="WIG16" s="23"/>
      <c r="WIH16" s="23"/>
      <c r="WII16" s="23"/>
      <c r="WIJ16" s="23"/>
      <c r="WIK16" s="23"/>
      <c r="WIL16" s="23"/>
      <c r="WIM16" s="23"/>
      <c r="WIN16" s="23"/>
      <c r="WIO16" s="23"/>
      <c r="WIP16" s="23"/>
      <c r="WIQ16" s="23"/>
      <c r="WIR16" s="23"/>
      <c r="WIS16" s="23"/>
      <c r="WIT16" s="23"/>
      <c r="WIU16" s="23"/>
      <c r="WIV16" s="23"/>
      <c r="WIW16" s="23"/>
      <c r="WIX16" s="23"/>
      <c r="WIY16" s="23"/>
      <c r="WIZ16" s="23"/>
      <c r="WJA16" s="23"/>
      <c r="WJB16" s="23"/>
      <c r="WJC16" s="23"/>
      <c r="WJD16" s="23"/>
      <c r="WJE16" s="23"/>
      <c r="WJF16" s="23"/>
      <c r="WJG16" s="23"/>
      <c r="WJH16" s="23"/>
      <c r="WJI16" s="23"/>
      <c r="WJJ16" s="23"/>
      <c r="WJK16" s="23"/>
      <c r="WJL16" s="23"/>
      <c r="WJM16" s="23"/>
      <c r="WJN16" s="23"/>
      <c r="WJO16" s="23"/>
      <c r="WJP16" s="23"/>
      <c r="WJQ16" s="23"/>
      <c r="WJR16" s="23"/>
      <c r="WJS16" s="23"/>
      <c r="WJT16" s="23"/>
      <c r="WJU16" s="23"/>
      <c r="WJV16" s="23"/>
      <c r="WJW16" s="23"/>
      <c r="WJX16" s="23"/>
      <c r="WJY16" s="23"/>
      <c r="WJZ16" s="23"/>
      <c r="WKA16" s="23"/>
      <c r="WKB16" s="23"/>
      <c r="WKC16" s="23"/>
      <c r="WKD16" s="23"/>
      <c r="WKE16" s="23"/>
      <c r="WKF16" s="23"/>
      <c r="WKG16" s="23"/>
      <c r="WKH16" s="23"/>
      <c r="WKI16" s="23"/>
      <c r="WKJ16" s="23"/>
      <c r="WKK16" s="23"/>
      <c r="WKL16" s="23"/>
      <c r="WKM16" s="23"/>
      <c r="WKN16" s="23"/>
      <c r="WKO16" s="23"/>
      <c r="WKP16" s="23"/>
      <c r="WKQ16" s="23"/>
      <c r="WKR16" s="23"/>
      <c r="WKS16" s="23"/>
      <c r="WKT16" s="23"/>
      <c r="WKU16" s="23"/>
      <c r="WKV16" s="23"/>
      <c r="WKW16" s="23"/>
      <c r="WKX16" s="23"/>
      <c r="WKY16" s="23"/>
      <c r="WKZ16" s="23"/>
      <c r="WLA16" s="23"/>
      <c r="WLB16" s="23"/>
      <c r="WLC16" s="23"/>
      <c r="WLD16" s="23"/>
      <c r="WLE16" s="23"/>
      <c r="WLF16" s="23"/>
      <c r="WLG16" s="23"/>
      <c r="WLH16" s="23"/>
      <c r="WLI16" s="23"/>
      <c r="WLJ16" s="23"/>
      <c r="WLK16" s="23"/>
      <c r="WLL16" s="23"/>
      <c r="WLM16" s="23"/>
      <c r="WLN16" s="23"/>
      <c r="WLO16" s="23"/>
      <c r="WLP16" s="23"/>
      <c r="WLQ16" s="23"/>
      <c r="WLR16" s="23"/>
      <c r="WLS16" s="23"/>
      <c r="WLT16" s="23"/>
      <c r="WLU16" s="23"/>
      <c r="WLV16" s="23"/>
      <c r="WLW16" s="23"/>
      <c r="WLX16" s="23"/>
      <c r="WLY16" s="23"/>
      <c r="WLZ16" s="23"/>
      <c r="WMA16" s="23"/>
      <c r="WMB16" s="23"/>
      <c r="WMC16" s="23"/>
      <c r="WMD16" s="23"/>
      <c r="WME16" s="23"/>
      <c r="WMF16" s="23"/>
      <c r="WMG16" s="23"/>
      <c r="WMH16" s="23"/>
      <c r="WMI16" s="23"/>
      <c r="WMJ16" s="23"/>
      <c r="WMK16" s="23"/>
      <c r="WML16" s="23"/>
      <c r="WMM16" s="23"/>
      <c r="WMN16" s="23"/>
      <c r="WMO16" s="23"/>
      <c r="WMP16" s="23"/>
      <c r="WMQ16" s="23"/>
      <c r="WMR16" s="23"/>
      <c r="WMS16" s="23"/>
      <c r="WMT16" s="23"/>
      <c r="WMU16" s="23"/>
      <c r="WMV16" s="23"/>
      <c r="WMW16" s="23"/>
      <c r="WMX16" s="23"/>
      <c r="WMY16" s="23"/>
      <c r="WMZ16" s="23"/>
      <c r="WNA16" s="23"/>
      <c r="WNB16" s="23"/>
      <c r="WNC16" s="23"/>
      <c r="WND16" s="23"/>
      <c r="WNE16" s="23"/>
      <c r="WNF16" s="23"/>
      <c r="WNG16" s="23"/>
      <c r="WNH16" s="23"/>
      <c r="WNI16" s="23"/>
      <c r="WNJ16" s="23"/>
      <c r="WNK16" s="23"/>
      <c r="WNL16" s="23"/>
      <c r="WNM16" s="23"/>
      <c r="WNN16" s="23"/>
      <c r="WNO16" s="23"/>
      <c r="WNP16" s="23"/>
      <c r="WNQ16" s="23"/>
      <c r="WNR16" s="23"/>
      <c r="WNS16" s="23"/>
      <c r="WNT16" s="23"/>
      <c r="WNU16" s="23"/>
      <c r="WNV16" s="23"/>
      <c r="WNW16" s="23"/>
      <c r="WNX16" s="23"/>
      <c r="WNY16" s="23"/>
      <c r="WNZ16" s="23"/>
      <c r="WOA16" s="23"/>
      <c r="WOB16" s="23"/>
      <c r="WOC16" s="23"/>
      <c r="WOD16" s="23"/>
      <c r="WOE16" s="23"/>
      <c r="WOF16" s="23"/>
      <c r="WOG16" s="23"/>
      <c r="WOH16" s="23"/>
      <c r="WOI16" s="23"/>
      <c r="WOJ16" s="23"/>
      <c r="WOK16" s="23"/>
      <c r="WOL16" s="23"/>
      <c r="WOM16" s="23"/>
      <c r="WON16" s="23"/>
      <c r="WOO16" s="23"/>
      <c r="WOP16" s="23"/>
      <c r="WOQ16" s="23"/>
      <c r="WOR16" s="23"/>
      <c r="WOS16" s="23"/>
      <c r="WOT16" s="23"/>
      <c r="WOU16" s="23"/>
      <c r="WOV16" s="23"/>
      <c r="WOW16" s="23"/>
      <c r="WOX16" s="23"/>
      <c r="WOY16" s="23"/>
      <c r="WOZ16" s="23"/>
      <c r="WPA16" s="23"/>
      <c r="WPB16" s="23"/>
      <c r="WPC16" s="23"/>
      <c r="WPD16" s="23"/>
      <c r="WPE16" s="23"/>
      <c r="WPF16" s="23"/>
      <c r="WPG16" s="23"/>
      <c r="WPH16" s="23"/>
      <c r="WPI16" s="23"/>
      <c r="WPJ16" s="23"/>
      <c r="WPK16" s="23"/>
      <c r="WPL16" s="23"/>
      <c r="WPM16" s="23"/>
      <c r="WPN16" s="23"/>
      <c r="WPO16" s="23"/>
      <c r="WPP16" s="23"/>
      <c r="WPQ16" s="23"/>
      <c r="WPR16" s="23"/>
      <c r="WPS16" s="23"/>
      <c r="WPT16" s="23"/>
      <c r="WPU16" s="23"/>
      <c r="WPV16" s="23"/>
      <c r="WPW16" s="23"/>
      <c r="WPX16" s="23"/>
      <c r="WPY16" s="23"/>
      <c r="WPZ16" s="23"/>
      <c r="WQA16" s="23"/>
      <c r="WQB16" s="23"/>
      <c r="WQC16" s="23"/>
      <c r="WQD16" s="23"/>
      <c r="WQE16" s="23"/>
      <c r="WQF16" s="23"/>
      <c r="WQG16" s="23"/>
      <c r="WQH16" s="23"/>
      <c r="WQI16" s="23"/>
      <c r="WQJ16" s="23"/>
      <c r="WQK16" s="23"/>
      <c r="WQL16" s="23"/>
      <c r="WQM16" s="23"/>
      <c r="WQN16" s="23"/>
      <c r="WQO16" s="23"/>
      <c r="WQP16" s="23"/>
      <c r="WQQ16" s="23"/>
      <c r="WQR16" s="23"/>
      <c r="WQS16" s="23"/>
      <c r="WQT16" s="23"/>
      <c r="WQU16" s="23"/>
      <c r="WQV16" s="23"/>
      <c r="WQW16" s="23"/>
      <c r="WQX16" s="23"/>
      <c r="WQY16" s="23"/>
      <c r="WQZ16" s="23"/>
      <c r="WRA16" s="23"/>
      <c r="WRB16" s="23"/>
      <c r="WRC16" s="23"/>
      <c r="WRD16" s="23"/>
      <c r="WRE16" s="23"/>
      <c r="WRF16" s="23"/>
      <c r="WRG16" s="23"/>
      <c r="WRH16" s="23"/>
      <c r="WRI16" s="23"/>
      <c r="WRJ16" s="23"/>
      <c r="WRK16" s="23"/>
      <c r="WRL16" s="23"/>
      <c r="WRM16" s="23"/>
      <c r="WRN16" s="23"/>
      <c r="WRO16" s="23"/>
      <c r="WRP16" s="23"/>
      <c r="WRQ16" s="23"/>
      <c r="WRR16" s="23"/>
      <c r="WRS16" s="23"/>
      <c r="WRT16" s="23"/>
      <c r="WRU16" s="23"/>
      <c r="WRV16" s="23"/>
      <c r="WRW16" s="23"/>
      <c r="WRX16" s="23"/>
      <c r="WRY16" s="23"/>
      <c r="WRZ16" s="23"/>
      <c r="WSA16" s="23"/>
      <c r="WSB16" s="23"/>
      <c r="WSC16" s="23"/>
      <c r="WSD16" s="23"/>
      <c r="WSE16" s="23"/>
      <c r="WSF16" s="23"/>
      <c r="WSG16" s="23"/>
      <c r="WSH16" s="23"/>
      <c r="WSI16" s="23"/>
      <c r="WSJ16" s="23"/>
      <c r="WSK16" s="23"/>
      <c r="WSL16" s="23"/>
      <c r="WSM16" s="23"/>
      <c r="WSN16" s="23"/>
      <c r="WSO16" s="23"/>
      <c r="WSP16" s="23"/>
      <c r="WSQ16" s="23"/>
      <c r="WSR16" s="23"/>
      <c r="WSS16" s="23"/>
      <c r="WST16" s="23"/>
      <c r="WSU16" s="23"/>
      <c r="WSV16" s="23"/>
      <c r="WSW16" s="23"/>
      <c r="WSX16" s="23"/>
      <c r="WSY16" s="23"/>
      <c r="WSZ16" s="23"/>
      <c r="WTA16" s="23"/>
      <c r="WTB16" s="23"/>
      <c r="WTC16" s="23"/>
      <c r="WTD16" s="23"/>
      <c r="WTE16" s="23"/>
      <c r="WTF16" s="23"/>
      <c r="WTG16" s="23"/>
      <c r="WTH16" s="23"/>
      <c r="WTI16" s="23"/>
      <c r="WTJ16" s="23"/>
      <c r="WTK16" s="23"/>
      <c r="WTL16" s="23"/>
      <c r="WTM16" s="23"/>
      <c r="WTN16" s="23"/>
      <c r="WTO16" s="23"/>
      <c r="WTP16" s="23"/>
      <c r="WTQ16" s="23"/>
      <c r="WTR16" s="23"/>
      <c r="WTS16" s="23"/>
      <c r="WTT16" s="23"/>
      <c r="WTU16" s="23"/>
      <c r="WTV16" s="23"/>
      <c r="WTW16" s="23"/>
      <c r="WTX16" s="23"/>
      <c r="WTY16" s="23"/>
      <c r="WTZ16" s="23"/>
      <c r="WUA16" s="23"/>
      <c r="WUB16" s="23"/>
      <c r="WUC16" s="23"/>
      <c r="WUD16" s="23"/>
      <c r="WUE16" s="23"/>
      <c r="WUF16" s="23"/>
      <c r="WUG16" s="23"/>
      <c r="WUH16" s="23"/>
      <c r="WUI16" s="23"/>
      <c r="WUJ16" s="23"/>
      <c r="WUK16" s="23"/>
      <c r="WUL16" s="23"/>
      <c r="WUM16" s="23"/>
      <c r="WUN16" s="23"/>
      <c r="WUO16" s="23"/>
      <c r="WUP16" s="23"/>
      <c r="WUQ16" s="23"/>
      <c r="WUR16" s="23"/>
      <c r="WUS16" s="23"/>
      <c r="WUT16" s="23"/>
      <c r="WUU16" s="23"/>
      <c r="WUV16" s="23"/>
      <c r="WUW16" s="23"/>
      <c r="WUX16" s="23"/>
      <c r="WUY16" s="23"/>
      <c r="WUZ16" s="23"/>
      <c r="WVA16" s="23"/>
      <c r="WVB16" s="23"/>
      <c r="WVC16" s="23"/>
      <c r="WVD16" s="23"/>
      <c r="WVE16" s="23"/>
      <c r="WVF16" s="23"/>
      <c r="WVG16" s="23"/>
      <c r="WVH16" s="23"/>
      <c r="WVI16" s="23"/>
      <c r="WVJ16" s="23"/>
      <c r="WVK16" s="23"/>
      <c r="WVL16" s="23"/>
      <c r="WVM16" s="23"/>
      <c r="WVN16" s="23"/>
      <c r="WVO16" s="23"/>
      <c r="WVP16" s="23"/>
      <c r="WVQ16" s="23"/>
      <c r="WVR16" s="23"/>
      <c r="WVS16" s="23"/>
      <c r="WVT16" s="23"/>
      <c r="WVU16" s="23"/>
      <c r="WVV16" s="23"/>
      <c r="WVW16" s="23"/>
      <c r="WVX16" s="23"/>
      <c r="WVY16" s="23"/>
      <c r="WVZ16" s="23"/>
      <c r="WWA16" s="23"/>
      <c r="WWB16" s="23"/>
      <c r="WWC16" s="23"/>
      <c r="WWD16" s="23"/>
      <c r="WWE16" s="23"/>
      <c r="WWF16" s="23"/>
      <c r="WWG16" s="23"/>
      <c r="WWH16" s="23"/>
      <c r="WWI16" s="23"/>
      <c r="WWJ16" s="23"/>
      <c r="WWK16" s="23"/>
      <c r="WWL16" s="23"/>
      <c r="WWM16" s="23"/>
      <c r="WWN16" s="23"/>
      <c r="WWO16" s="23"/>
      <c r="WWP16" s="23"/>
      <c r="WWQ16" s="23"/>
      <c r="WWR16" s="23"/>
      <c r="WWS16" s="23"/>
      <c r="WWT16" s="23"/>
      <c r="WWU16" s="23"/>
      <c r="WWV16" s="23"/>
      <c r="WWW16" s="23"/>
      <c r="WWX16" s="23"/>
      <c r="WWY16" s="23"/>
      <c r="WWZ16" s="23"/>
      <c r="WXA16" s="23"/>
      <c r="WXB16" s="23"/>
      <c r="WXC16" s="23"/>
      <c r="WXD16" s="23"/>
      <c r="WXE16" s="23"/>
      <c r="WXF16" s="23"/>
      <c r="WXG16" s="23"/>
      <c r="WXH16" s="23"/>
      <c r="WXI16" s="23"/>
      <c r="WXJ16" s="23"/>
      <c r="WXK16" s="23"/>
      <c r="WXL16" s="23"/>
      <c r="WXM16" s="23"/>
      <c r="WXN16" s="23"/>
      <c r="WXO16" s="23"/>
      <c r="WXP16" s="23"/>
      <c r="WXQ16" s="23"/>
      <c r="WXR16" s="23"/>
      <c r="WXS16" s="23"/>
      <c r="WXT16" s="23"/>
      <c r="WXU16" s="23"/>
      <c r="WXV16" s="23"/>
      <c r="WXW16" s="23"/>
      <c r="WXX16" s="23"/>
      <c r="WXY16" s="23"/>
      <c r="WXZ16" s="23"/>
      <c r="WYA16" s="23"/>
      <c r="WYB16" s="23"/>
      <c r="WYC16" s="23"/>
      <c r="WYD16" s="23"/>
      <c r="WYE16" s="23"/>
      <c r="WYF16" s="23"/>
      <c r="WYG16" s="23"/>
      <c r="WYH16" s="23"/>
      <c r="WYI16" s="23"/>
      <c r="WYJ16" s="23"/>
      <c r="WYK16" s="23"/>
      <c r="WYL16" s="23"/>
      <c r="WYM16" s="23"/>
      <c r="WYN16" s="23"/>
      <c r="WYO16" s="23"/>
      <c r="WYP16" s="23"/>
      <c r="WYQ16" s="23"/>
      <c r="WYR16" s="23"/>
      <c r="WYS16" s="23"/>
      <c r="WYT16" s="23"/>
      <c r="WYU16" s="23"/>
      <c r="WYV16" s="23"/>
      <c r="WYW16" s="23"/>
      <c r="WYX16" s="23"/>
      <c r="WYY16" s="23"/>
      <c r="WYZ16" s="23"/>
      <c r="WZA16" s="23"/>
      <c r="WZB16" s="23"/>
      <c r="WZC16" s="23"/>
      <c r="WZD16" s="23"/>
      <c r="WZE16" s="23"/>
      <c r="WZF16" s="23"/>
      <c r="WZG16" s="23"/>
      <c r="WZH16" s="23"/>
      <c r="WZI16" s="23"/>
      <c r="WZJ16" s="23"/>
      <c r="WZK16" s="23"/>
      <c r="WZL16" s="23"/>
      <c r="WZM16" s="23"/>
      <c r="WZN16" s="23"/>
      <c r="WZO16" s="23"/>
      <c r="WZP16" s="23"/>
      <c r="WZQ16" s="23"/>
      <c r="WZR16" s="23"/>
      <c r="WZS16" s="23"/>
      <c r="WZT16" s="23"/>
      <c r="WZU16" s="23"/>
      <c r="WZV16" s="23"/>
      <c r="WZW16" s="23"/>
      <c r="WZX16" s="23"/>
      <c r="WZY16" s="23"/>
      <c r="WZZ16" s="23"/>
      <c r="XAA16" s="23"/>
      <c r="XAB16" s="23"/>
      <c r="XAC16" s="23"/>
      <c r="XAD16" s="23"/>
      <c r="XAE16" s="23"/>
      <c r="XAF16" s="23"/>
      <c r="XAG16" s="23"/>
      <c r="XAH16" s="23"/>
      <c r="XAI16" s="23"/>
      <c r="XAJ16" s="23"/>
      <c r="XAK16" s="23"/>
      <c r="XAL16" s="23"/>
      <c r="XAM16" s="23"/>
      <c r="XAN16" s="23"/>
      <c r="XAO16" s="23"/>
      <c r="XAP16" s="23"/>
      <c r="XAQ16" s="23"/>
      <c r="XAR16" s="23"/>
      <c r="XAS16" s="23"/>
      <c r="XAT16" s="23"/>
      <c r="XAU16" s="23"/>
      <c r="XAV16" s="23"/>
      <c r="XAW16" s="23"/>
      <c r="XAX16" s="23"/>
      <c r="XAY16" s="23"/>
      <c r="XAZ16" s="23"/>
      <c r="XBA16" s="23"/>
      <c r="XBB16" s="23"/>
      <c r="XBC16" s="23"/>
      <c r="XBD16" s="23"/>
      <c r="XBE16" s="23"/>
      <c r="XBF16" s="23"/>
      <c r="XBG16" s="23"/>
      <c r="XBH16" s="23"/>
      <c r="XBI16" s="23"/>
      <c r="XBJ16" s="23"/>
      <c r="XBK16" s="23"/>
      <c r="XBL16" s="23"/>
      <c r="XBM16" s="23"/>
      <c r="XBN16" s="23"/>
      <c r="XBO16" s="23"/>
      <c r="XBP16" s="23"/>
      <c r="XBQ16" s="23"/>
      <c r="XBR16" s="23"/>
      <c r="XBS16" s="23"/>
      <c r="XBT16" s="23"/>
      <c r="XBU16" s="23"/>
      <c r="XBV16" s="23"/>
      <c r="XBW16" s="23"/>
      <c r="XBX16" s="23"/>
      <c r="XBY16" s="23"/>
      <c r="XBZ16" s="23"/>
      <c r="XCA16" s="23"/>
      <c r="XCB16" s="23"/>
      <c r="XCC16" s="23"/>
      <c r="XCD16" s="23"/>
      <c r="XCE16" s="23"/>
      <c r="XCF16" s="23"/>
      <c r="XCG16" s="23"/>
      <c r="XCH16" s="23"/>
      <c r="XCI16" s="23"/>
      <c r="XCJ16" s="23"/>
      <c r="XCK16" s="23"/>
      <c r="XCL16" s="23"/>
      <c r="XCM16" s="23"/>
      <c r="XCN16" s="23"/>
      <c r="XCO16" s="23"/>
      <c r="XCP16" s="23"/>
      <c r="XCQ16" s="23"/>
      <c r="XCR16" s="23"/>
      <c r="XCS16" s="23"/>
      <c r="XCT16" s="23"/>
      <c r="XCU16" s="23"/>
      <c r="XCV16" s="23"/>
      <c r="XCW16" s="23"/>
      <c r="XCX16" s="23"/>
      <c r="XCY16" s="23"/>
      <c r="XCZ16" s="23"/>
      <c r="XDA16" s="23"/>
      <c r="XDB16" s="23"/>
      <c r="XDC16" s="23"/>
      <c r="XDD16" s="23"/>
      <c r="XDE16" s="23"/>
      <c r="XDF16" s="23"/>
      <c r="XDG16" s="23"/>
      <c r="XDH16" s="23"/>
      <c r="XDI16" s="23"/>
      <c r="XDJ16" s="23"/>
      <c r="XDK16" s="23"/>
      <c r="XDL16" s="23"/>
      <c r="XDM16" s="23"/>
      <c r="XDN16" s="23"/>
      <c r="XDO16" s="23"/>
      <c r="XDP16" s="23"/>
      <c r="XDQ16" s="23"/>
      <c r="XDR16" s="23"/>
      <c r="XDS16" s="23"/>
      <c r="XDT16" s="23"/>
      <c r="XDU16" s="23"/>
      <c r="XDV16" s="23"/>
      <c r="XDW16" s="23"/>
      <c r="XDX16" s="23"/>
      <c r="XDY16" s="23"/>
      <c r="XDZ16" s="23"/>
      <c r="XEA16" s="23"/>
      <c r="XEB16" s="23"/>
      <c r="XEC16" s="23"/>
      <c r="XED16" s="23"/>
      <c r="XEE16" s="23"/>
      <c r="XEF16" s="23"/>
      <c r="XEG16" s="23"/>
      <c r="XEH16" s="23"/>
      <c r="XEI16" s="23"/>
      <c r="XEJ16" s="23"/>
      <c r="XEK16" s="23"/>
      <c r="XEL16" s="23"/>
      <c r="XEM16" s="23"/>
      <c r="XEN16" s="23"/>
      <c r="XEO16" s="23"/>
      <c r="XEP16" s="23"/>
      <c r="XEQ16" s="23"/>
      <c r="XER16" s="23"/>
      <c r="XES16" s="23"/>
      <c r="XET16" s="23"/>
      <c r="XEU16" s="23"/>
      <c r="XEV16" s="23"/>
      <c r="XEW16" s="23"/>
      <c r="XEX16" s="23"/>
      <c r="XEY16" s="23"/>
      <c r="XEZ16" s="23"/>
      <c r="XFA16" s="23"/>
      <c r="XFB16" s="23"/>
      <c r="XFC16" s="23"/>
      <c r="XFD16" s="23"/>
    </row>
    <row r="17" spans="2:10" ht="20.100000000000001" customHeight="1" thickBot="1">
      <c r="B17" s="586">
        <v>2014</v>
      </c>
      <c r="C17" s="575">
        <f>'5.4'!C36</f>
        <v>1310.3226913999999</v>
      </c>
      <c r="D17" s="575">
        <f>C17*2</f>
        <v>2620.6453827999999</v>
      </c>
      <c r="E17" s="103"/>
    </row>
    <row r="18" spans="2:10" ht="19.5" customHeight="1">
      <c r="B18" s="1339" t="s">
        <v>380</v>
      </c>
      <c r="C18" s="1339"/>
      <c r="D18" s="1339"/>
      <c r="E18" s="587"/>
    </row>
    <row r="23" spans="2:10">
      <c r="G23" s="66"/>
      <c r="H23" s="66"/>
      <c r="I23" s="66"/>
      <c r="J23" s="66"/>
    </row>
    <row r="24" spans="2:10">
      <c r="G24" s="66"/>
      <c r="H24" s="66"/>
      <c r="I24" s="66"/>
      <c r="J24" s="66"/>
    </row>
    <row r="25" spans="2:10">
      <c r="B25" s="41"/>
      <c r="G25" s="588"/>
      <c r="H25" s="588"/>
      <c r="I25" s="588"/>
      <c r="J25" s="66"/>
    </row>
    <row r="26" spans="2:10">
      <c r="C26" s="79"/>
      <c r="D26" s="79"/>
      <c r="G26" s="66"/>
      <c r="H26" s="66"/>
      <c r="I26" s="66"/>
      <c r="J26" s="66"/>
    </row>
    <row r="27" spans="2:10">
      <c r="G27" s="66"/>
      <c r="H27" s="66"/>
      <c r="I27" s="66"/>
      <c r="J27" s="66"/>
    </row>
    <row r="28" spans="2:10">
      <c r="G28" s="66"/>
      <c r="H28" s="66"/>
      <c r="I28" s="66"/>
      <c r="J28" s="66"/>
    </row>
    <row r="29" spans="2:10">
      <c r="G29" s="66"/>
      <c r="H29" s="66"/>
      <c r="I29" s="66"/>
    </row>
    <row r="32" spans="2:10">
      <c r="B32" s="41"/>
    </row>
    <row r="35" spans="2:2">
      <c r="B35" s="31"/>
    </row>
    <row r="43" spans="2:2">
      <c r="B43" s="31"/>
    </row>
    <row r="50" spans="2:2">
      <c r="B50" s="32"/>
    </row>
  </sheetData>
  <sheetProtection algorithmName="SHA-512" hashValue="xtkrEa5S3BTU/TVnXIBTBr3P+mhGcHtCK77UTDu+tNg/N8+4C/UN6uc+bViHPmZvkyUNV6CYy5b7grwpYTXcfg==" saltValue="yJJ/08yLNtsjeUi7MxMirw==" spinCount="100000" sheet="1" objects="1" scenarios="1"/>
  <mergeCells count="5">
    <mergeCell ref="B2:D2"/>
    <mergeCell ref="B3:B4"/>
    <mergeCell ref="C3:C4"/>
    <mergeCell ref="D3:D4"/>
    <mergeCell ref="B18:D18"/>
  </mergeCells>
  <printOptions horizontalCentered="1"/>
  <pageMargins left="0.39370078740157483" right="0.39370078740157483" top="0.59055118110236227" bottom="0.59055118110236227" header="0.39370078740157483" footer="0.39370078740157483"/>
  <pageSetup paperSize="125" orientation="portrait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48"/>
  <sheetViews>
    <sheetView showZeros="0" workbookViewId="0"/>
  </sheetViews>
  <sheetFormatPr baseColWidth="10" defaultRowHeight="12.75"/>
  <cols>
    <col min="1" max="1" width="2.7109375" style="23" customWidth="1"/>
    <col min="2" max="2" width="26" style="23" bestFit="1" customWidth="1"/>
    <col min="3" max="5" width="14.140625" style="23" customWidth="1"/>
    <col min="6" max="16384" width="11.42578125" style="23"/>
  </cols>
  <sheetData>
    <row r="1" spans="1:6" ht="12" customHeight="1" thickBot="1"/>
    <row r="2" spans="1:6" s="22" customFormat="1" ht="36" customHeight="1" thickBot="1">
      <c r="A2" s="589"/>
      <c r="B2" s="1117" t="s">
        <v>569</v>
      </c>
      <c r="C2" s="1118"/>
      <c r="D2" s="1118"/>
      <c r="E2" s="1119"/>
      <c r="F2" s="23"/>
    </row>
    <row r="3" spans="1:6" ht="33" customHeight="1" thickBot="1">
      <c r="A3" s="590"/>
      <c r="B3" s="580" t="s">
        <v>24</v>
      </c>
      <c r="C3" s="580" t="s">
        <v>382</v>
      </c>
      <c r="D3" s="580" t="s">
        <v>384</v>
      </c>
      <c r="E3" s="580" t="s">
        <v>4</v>
      </c>
    </row>
    <row r="4" spans="1:6" ht="21" customHeight="1" thickBot="1">
      <c r="B4" s="781" t="s">
        <v>27</v>
      </c>
      <c r="C4" s="782">
        <v>27.084454000000001</v>
      </c>
      <c r="D4" s="782">
        <f>+C4</f>
        <v>27.084454000000001</v>
      </c>
      <c r="E4" s="783">
        <f>+C4+D4</f>
        <v>54.168908000000002</v>
      </c>
    </row>
    <row r="5" spans="1:6" ht="21" customHeight="1" thickBot="1">
      <c r="B5" s="778" t="s">
        <v>28</v>
      </c>
      <c r="C5" s="779">
        <v>45.980187000000008</v>
      </c>
      <c r="D5" s="779">
        <f t="shared" ref="D5:D35" si="0">+C5</f>
        <v>45.980187000000008</v>
      </c>
      <c r="E5" s="780">
        <f t="shared" ref="E5:E35" si="1">+C5+D5</f>
        <v>91.960374000000016</v>
      </c>
    </row>
    <row r="6" spans="1:6" ht="21" customHeight="1" thickBot="1">
      <c r="B6" s="781" t="s">
        <v>29</v>
      </c>
      <c r="C6" s="782">
        <v>2.6402269999999999</v>
      </c>
      <c r="D6" s="782">
        <f t="shared" si="0"/>
        <v>2.6402269999999999</v>
      </c>
      <c r="E6" s="783">
        <f t="shared" si="1"/>
        <v>5.2804539999999998</v>
      </c>
    </row>
    <row r="7" spans="1:6" ht="21" customHeight="1" thickBot="1">
      <c r="B7" s="778" t="s">
        <v>30</v>
      </c>
      <c r="C7" s="779">
        <v>0.964256</v>
      </c>
      <c r="D7" s="779">
        <f t="shared" si="0"/>
        <v>0.964256</v>
      </c>
      <c r="E7" s="780">
        <f t="shared" si="1"/>
        <v>1.928512</v>
      </c>
    </row>
    <row r="8" spans="1:6" ht="21" customHeight="1" thickBot="1">
      <c r="B8" s="781" t="s">
        <v>31</v>
      </c>
      <c r="C8" s="782">
        <v>10.385247</v>
      </c>
      <c r="D8" s="782">
        <f t="shared" si="0"/>
        <v>10.385247</v>
      </c>
      <c r="E8" s="783">
        <f t="shared" si="1"/>
        <v>20.770493999999999</v>
      </c>
    </row>
    <row r="9" spans="1:6" ht="21" customHeight="1" thickBot="1">
      <c r="B9" s="778" t="s">
        <v>32</v>
      </c>
      <c r="C9" s="779">
        <v>81.450946000000002</v>
      </c>
      <c r="D9" s="779">
        <f t="shared" si="0"/>
        <v>81.450946000000002</v>
      </c>
      <c r="E9" s="780">
        <f t="shared" si="1"/>
        <v>162.901892</v>
      </c>
    </row>
    <row r="10" spans="1:6" ht="21" customHeight="1" thickBot="1">
      <c r="B10" s="781" t="s">
        <v>33</v>
      </c>
      <c r="C10" s="782">
        <v>55.152380000000001</v>
      </c>
      <c r="D10" s="782">
        <f t="shared" si="0"/>
        <v>55.152380000000001</v>
      </c>
      <c r="E10" s="783">
        <f t="shared" si="1"/>
        <v>110.30476</v>
      </c>
    </row>
    <row r="11" spans="1:6" ht="21" customHeight="1" thickBot="1">
      <c r="B11" s="778" t="s">
        <v>34</v>
      </c>
      <c r="C11" s="779">
        <v>4.1524799999999997</v>
      </c>
      <c r="D11" s="779">
        <f t="shared" si="0"/>
        <v>4.1524799999999997</v>
      </c>
      <c r="E11" s="780">
        <f t="shared" si="1"/>
        <v>8.3049599999999995</v>
      </c>
    </row>
    <row r="12" spans="1:6" ht="21" customHeight="1" thickBot="1">
      <c r="B12" s="781" t="s">
        <v>35</v>
      </c>
      <c r="C12" s="782">
        <v>368.29361699999998</v>
      </c>
      <c r="D12" s="782">
        <f t="shared" si="0"/>
        <v>368.29361699999998</v>
      </c>
      <c r="E12" s="783">
        <f t="shared" si="1"/>
        <v>736.58723399999997</v>
      </c>
    </row>
    <row r="13" spans="1:6" ht="21" customHeight="1" thickBot="1">
      <c r="B13" s="778" t="s">
        <v>36</v>
      </c>
      <c r="C13" s="779">
        <v>13.757799000000002</v>
      </c>
      <c r="D13" s="779">
        <f t="shared" si="0"/>
        <v>13.757799000000002</v>
      </c>
      <c r="E13" s="780">
        <f t="shared" si="1"/>
        <v>27.515598000000004</v>
      </c>
    </row>
    <row r="14" spans="1:6" ht="21" customHeight="1" thickBot="1">
      <c r="B14" s="781" t="s">
        <v>37</v>
      </c>
      <c r="C14" s="782">
        <v>66.071071399999994</v>
      </c>
      <c r="D14" s="782">
        <f t="shared" si="0"/>
        <v>66.071071399999994</v>
      </c>
      <c r="E14" s="783">
        <f t="shared" si="1"/>
        <v>132.14214279999999</v>
      </c>
    </row>
    <row r="15" spans="1:6" ht="21" customHeight="1" thickBot="1">
      <c r="B15" s="778" t="s">
        <v>38</v>
      </c>
      <c r="C15" s="779">
        <v>13.862987</v>
      </c>
      <c r="D15" s="779">
        <f t="shared" si="0"/>
        <v>13.862987</v>
      </c>
      <c r="E15" s="780">
        <f t="shared" si="1"/>
        <v>27.725974000000001</v>
      </c>
    </row>
    <row r="16" spans="1:6" ht="21" customHeight="1" thickBot="1">
      <c r="B16" s="781" t="s">
        <v>39</v>
      </c>
      <c r="C16" s="782">
        <v>18.813814000000001</v>
      </c>
      <c r="D16" s="782">
        <f t="shared" si="0"/>
        <v>18.813814000000001</v>
      </c>
      <c r="E16" s="783">
        <f t="shared" si="1"/>
        <v>37.627628000000001</v>
      </c>
    </row>
    <row r="17" spans="2:5" ht="21" customHeight="1" thickBot="1">
      <c r="B17" s="778" t="s">
        <v>40</v>
      </c>
      <c r="C17" s="779">
        <v>110.663631</v>
      </c>
      <c r="D17" s="779">
        <f t="shared" si="0"/>
        <v>110.663631</v>
      </c>
      <c r="E17" s="780">
        <f t="shared" si="1"/>
        <v>221.32726199999999</v>
      </c>
    </row>
    <row r="18" spans="2:5" ht="21" customHeight="1" thickBot="1">
      <c r="B18" s="781" t="s">
        <v>41</v>
      </c>
      <c r="C18" s="782">
        <v>146.16104200000001</v>
      </c>
      <c r="D18" s="782">
        <f t="shared" si="0"/>
        <v>146.16104200000001</v>
      </c>
      <c r="E18" s="783">
        <f t="shared" si="1"/>
        <v>292.32208400000002</v>
      </c>
    </row>
    <row r="19" spans="2:5" ht="21" customHeight="1" thickBot="1">
      <c r="B19" s="778" t="s">
        <v>42</v>
      </c>
      <c r="C19" s="779">
        <v>11.988334999999999</v>
      </c>
      <c r="D19" s="779">
        <f t="shared" si="0"/>
        <v>11.988334999999999</v>
      </c>
      <c r="E19" s="780">
        <f t="shared" si="1"/>
        <v>23.976669999999999</v>
      </c>
    </row>
    <row r="20" spans="2:5" ht="21" customHeight="1" thickBot="1">
      <c r="B20" s="781" t="s">
        <v>43</v>
      </c>
      <c r="C20" s="782">
        <v>2.137394</v>
      </c>
      <c r="D20" s="782">
        <f t="shared" si="0"/>
        <v>2.137394</v>
      </c>
      <c r="E20" s="783">
        <f t="shared" si="1"/>
        <v>4.274788</v>
      </c>
    </row>
    <row r="21" spans="2:5" ht="21" customHeight="1" thickBot="1">
      <c r="B21" s="778" t="s">
        <v>44</v>
      </c>
      <c r="C21" s="779">
        <v>0.85050300000000001</v>
      </c>
      <c r="D21" s="779">
        <f t="shared" si="0"/>
        <v>0.85050300000000001</v>
      </c>
      <c r="E21" s="780">
        <f t="shared" si="1"/>
        <v>1.701006</v>
      </c>
    </row>
    <row r="22" spans="2:5" ht="21" customHeight="1" thickBot="1">
      <c r="B22" s="781" t="s">
        <v>45</v>
      </c>
      <c r="C22" s="782">
        <v>115.45469699999998</v>
      </c>
      <c r="D22" s="782">
        <f t="shared" si="0"/>
        <v>115.45469699999998</v>
      </c>
      <c r="E22" s="783">
        <f t="shared" si="1"/>
        <v>230.90939399999996</v>
      </c>
    </row>
    <row r="23" spans="2:5" ht="21" customHeight="1" thickBot="1">
      <c r="B23" s="778" t="s">
        <v>46</v>
      </c>
      <c r="C23" s="779">
        <v>0.10469199999999999</v>
      </c>
      <c r="D23" s="779">
        <f t="shared" si="0"/>
        <v>0.10469199999999999</v>
      </c>
      <c r="E23" s="780">
        <f t="shared" si="1"/>
        <v>0.20938399999999999</v>
      </c>
    </row>
    <row r="24" spans="2:5" ht="21" customHeight="1" thickBot="1">
      <c r="B24" s="781" t="s">
        <v>47</v>
      </c>
      <c r="C24" s="782">
        <v>29.039909999999995</v>
      </c>
      <c r="D24" s="782">
        <f t="shared" si="0"/>
        <v>29.039909999999995</v>
      </c>
      <c r="E24" s="783">
        <f t="shared" si="1"/>
        <v>58.079819999999991</v>
      </c>
    </row>
    <row r="25" spans="2:5" ht="21" customHeight="1" thickBot="1">
      <c r="B25" s="778" t="s">
        <v>48</v>
      </c>
      <c r="C25" s="779">
        <v>25.939708</v>
      </c>
      <c r="D25" s="779">
        <f t="shared" si="0"/>
        <v>25.939708</v>
      </c>
      <c r="E25" s="780">
        <f t="shared" si="1"/>
        <v>51.879415999999999</v>
      </c>
    </row>
    <row r="26" spans="2:5" ht="21" customHeight="1" thickBot="1">
      <c r="B26" s="781" t="s">
        <v>49</v>
      </c>
      <c r="C26" s="782">
        <v>16.368324000000001</v>
      </c>
      <c r="D26" s="782">
        <f t="shared" si="0"/>
        <v>16.368324000000001</v>
      </c>
      <c r="E26" s="783">
        <f t="shared" si="1"/>
        <v>32.736648000000002</v>
      </c>
    </row>
    <row r="27" spans="2:5" ht="21" customHeight="1" thickBot="1">
      <c r="B27" s="778" t="s">
        <v>50</v>
      </c>
      <c r="C27" s="779">
        <v>10.104665000000001</v>
      </c>
      <c r="D27" s="779">
        <f t="shared" si="0"/>
        <v>10.104665000000001</v>
      </c>
      <c r="E27" s="780">
        <f t="shared" si="1"/>
        <v>20.209330000000001</v>
      </c>
    </row>
    <row r="28" spans="2:5" ht="21" customHeight="1" thickBot="1">
      <c r="B28" s="781" t="s">
        <v>51</v>
      </c>
      <c r="C28" s="782">
        <v>27.679893</v>
      </c>
      <c r="D28" s="782">
        <f t="shared" si="0"/>
        <v>27.679893</v>
      </c>
      <c r="E28" s="783">
        <f t="shared" si="1"/>
        <v>55.359786</v>
      </c>
    </row>
    <row r="29" spans="2:5" ht="21" customHeight="1" thickBot="1">
      <c r="B29" s="778" t="s">
        <v>52</v>
      </c>
      <c r="C29" s="779">
        <v>27.112545000000001</v>
      </c>
      <c r="D29" s="779">
        <f t="shared" si="0"/>
        <v>27.112545000000001</v>
      </c>
      <c r="E29" s="780">
        <f t="shared" si="1"/>
        <v>54.225090000000002</v>
      </c>
    </row>
    <row r="30" spans="2:5" ht="21" customHeight="1" thickBot="1">
      <c r="B30" s="781" t="s">
        <v>53</v>
      </c>
      <c r="C30" s="782">
        <v>5.0649619999999986</v>
      </c>
      <c r="D30" s="782">
        <f t="shared" si="0"/>
        <v>5.0649619999999986</v>
      </c>
      <c r="E30" s="783">
        <f t="shared" si="1"/>
        <v>10.129923999999997</v>
      </c>
    </row>
    <row r="31" spans="2:5" ht="21" customHeight="1" thickBot="1">
      <c r="B31" s="778" t="s">
        <v>54</v>
      </c>
      <c r="C31" s="779">
        <v>48.349051999999993</v>
      </c>
      <c r="D31" s="779">
        <f t="shared" si="0"/>
        <v>48.349051999999993</v>
      </c>
      <c r="E31" s="780">
        <f t="shared" si="1"/>
        <v>96.698103999999987</v>
      </c>
    </row>
    <row r="32" spans="2:5" ht="21" customHeight="1" thickBot="1">
      <c r="B32" s="781" t="s">
        <v>55</v>
      </c>
      <c r="C32" s="782">
        <v>3.8336570000000001</v>
      </c>
      <c r="D32" s="782">
        <f t="shared" si="0"/>
        <v>3.8336570000000001</v>
      </c>
      <c r="E32" s="783">
        <f t="shared" si="1"/>
        <v>7.6673140000000002</v>
      </c>
    </row>
    <row r="33" spans="2:6" ht="21" customHeight="1" thickBot="1">
      <c r="B33" s="778" t="s">
        <v>56</v>
      </c>
      <c r="C33" s="779">
        <v>7.7377440000000002</v>
      </c>
      <c r="D33" s="779">
        <f t="shared" si="0"/>
        <v>7.7377440000000002</v>
      </c>
      <c r="E33" s="780">
        <f t="shared" si="1"/>
        <v>15.475488</v>
      </c>
    </row>
    <row r="34" spans="2:6" ht="21" customHeight="1" thickBot="1">
      <c r="B34" s="781" t="s">
        <v>57</v>
      </c>
      <c r="C34" s="782">
        <v>7.5677519999999996</v>
      </c>
      <c r="D34" s="782">
        <f t="shared" si="0"/>
        <v>7.5677519999999996</v>
      </c>
      <c r="E34" s="783">
        <f t="shared" si="1"/>
        <v>15.135503999999999</v>
      </c>
    </row>
    <row r="35" spans="2:6" ht="21" customHeight="1" thickBot="1">
      <c r="B35" s="778" t="s">
        <v>58</v>
      </c>
      <c r="C35" s="779">
        <v>5.5547199999999988</v>
      </c>
      <c r="D35" s="779">
        <f t="shared" si="0"/>
        <v>5.5547199999999988</v>
      </c>
      <c r="E35" s="780">
        <f t="shared" si="1"/>
        <v>11.109439999999998</v>
      </c>
    </row>
    <row r="36" spans="2:6" s="33" customFormat="1" ht="20.100000000000001" customHeight="1" thickBot="1">
      <c r="B36" s="591" t="s">
        <v>4</v>
      </c>
      <c r="C36" s="592">
        <f>SUM(C4:C35)</f>
        <v>1310.3226913999999</v>
      </c>
      <c r="D36" s="592">
        <f>SUM(D4:D35)</f>
        <v>1310.3226913999999</v>
      </c>
      <c r="E36" s="592">
        <f>SUM(E4:E35)</f>
        <v>2620.6453827999999</v>
      </c>
      <c r="F36" s="23"/>
    </row>
    <row r="37" spans="2:6" ht="15.75" customHeight="1">
      <c r="B37" s="1268" t="s">
        <v>380</v>
      </c>
      <c r="C37" s="1268"/>
      <c r="D37" s="1268"/>
      <c r="E37" s="1268"/>
    </row>
    <row r="38" spans="2:6">
      <c r="B38" s="1340"/>
      <c r="C38" s="1341"/>
      <c r="D38" s="1341"/>
      <c r="E38" s="593"/>
    </row>
    <row r="39" spans="2:6">
      <c r="B39" s="29"/>
      <c r="C39" s="29"/>
      <c r="D39" s="29"/>
      <c r="E39" s="29"/>
    </row>
    <row r="40" spans="2:6">
      <c r="B40" s="29"/>
      <c r="C40" s="29"/>
      <c r="D40" s="29"/>
      <c r="E40" s="29"/>
    </row>
    <row r="41" spans="2:6">
      <c r="B41" s="29"/>
      <c r="C41" s="29"/>
      <c r="D41" s="29"/>
      <c r="E41" s="29"/>
    </row>
    <row r="42" spans="2:6">
      <c r="B42" s="29"/>
      <c r="C42" s="29"/>
      <c r="D42" s="29"/>
      <c r="E42" s="29"/>
    </row>
    <row r="43" spans="2:6">
      <c r="B43" s="29"/>
      <c r="C43" s="29"/>
      <c r="D43" s="29"/>
      <c r="E43" s="29"/>
    </row>
    <row r="44" spans="2:6">
      <c r="B44" s="29"/>
      <c r="C44" s="29"/>
      <c r="D44" s="29"/>
      <c r="E44" s="29"/>
    </row>
    <row r="45" spans="2:6">
      <c r="B45" s="29"/>
      <c r="C45" s="29"/>
      <c r="D45" s="29"/>
      <c r="E45" s="29"/>
    </row>
    <row r="46" spans="2:6">
      <c r="B46" s="29"/>
      <c r="C46" s="29"/>
      <c r="D46" s="29"/>
      <c r="E46" s="29"/>
    </row>
    <row r="47" spans="2:6">
      <c r="B47" s="29"/>
      <c r="C47" s="29"/>
      <c r="D47" s="29"/>
      <c r="E47" s="29"/>
    </row>
    <row r="48" spans="2:6">
      <c r="B48" s="29"/>
      <c r="C48" s="29"/>
      <c r="D48" s="29"/>
      <c r="E48" s="29"/>
    </row>
  </sheetData>
  <sheetProtection algorithmName="SHA-512" hashValue="7JjD11FehXvLVODWl2hmclBZdC/EUZtzMkZWJwef6XDGzRiVYqCsOIX0Or2KcckLoutZOMk32hM1/8vhmveuWA==" saltValue="IOe1/OHdAJ4BNANL5AK0xA==" spinCount="100000" sheet="1" objects="1" scenarios="1"/>
  <mergeCells count="3">
    <mergeCell ref="B2:E2"/>
    <mergeCell ref="B37:E37"/>
    <mergeCell ref="B38:D38"/>
  </mergeCells>
  <printOptions horizontalCentered="1"/>
  <pageMargins left="0.39370078740157483" right="0.39370078740157483" top="0.59055118110236227" bottom="0.59055118110236227" header="0.39370078740157483" footer="0.39370078740157483"/>
  <pageSetup paperSize="125" scale="93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38"/>
  <sheetViews>
    <sheetView showZeros="0" zoomScale="80" zoomScaleNormal="80" workbookViewId="0"/>
  </sheetViews>
  <sheetFormatPr baseColWidth="10" defaultRowHeight="12.75"/>
  <cols>
    <col min="1" max="1" width="3.5703125" style="23" customWidth="1"/>
    <col min="2" max="2" width="31" style="23" customWidth="1"/>
    <col min="3" max="4" width="9.5703125" style="23" bestFit="1" customWidth="1"/>
    <col min="5" max="5" width="11.42578125" style="23" bestFit="1" customWidth="1"/>
    <col min="6" max="6" width="9.5703125" style="23" bestFit="1" customWidth="1"/>
    <col min="7" max="7" width="11.42578125" style="23" bestFit="1" customWidth="1"/>
    <col min="8" max="8" width="9.5703125" style="23" bestFit="1" customWidth="1"/>
    <col min="9" max="9" width="11.42578125" style="23" bestFit="1" customWidth="1"/>
    <col min="10" max="10" width="9.5703125" style="23" bestFit="1" customWidth="1"/>
    <col min="11" max="11" width="11.42578125" style="23" bestFit="1" customWidth="1"/>
    <col min="12" max="12" width="9.5703125" style="23" bestFit="1" customWidth="1"/>
    <col min="13" max="13" width="11.42578125" style="23" bestFit="1" customWidth="1"/>
    <col min="14" max="14" width="9.5703125" style="23" bestFit="1" customWidth="1"/>
    <col min="15" max="15" width="11.42578125" style="23" bestFit="1" customWidth="1"/>
    <col min="16" max="29" width="9" style="23" customWidth="1"/>
    <col min="30" max="30" width="4.85546875" style="23" customWidth="1"/>
    <col min="31" max="16384" width="11.42578125" style="23"/>
  </cols>
  <sheetData>
    <row r="2" spans="2:15" ht="24" customHeight="1">
      <c r="B2" s="1342" t="s">
        <v>385</v>
      </c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  <c r="N2" s="1343"/>
      <c r="O2" s="1343"/>
    </row>
    <row r="3" spans="2:15" s="33" customFormat="1" ht="25.5" customHeight="1">
      <c r="B3" s="1345" t="s">
        <v>507</v>
      </c>
      <c r="C3" s="594">
        <v>2008</v>
      </c>
      <c r="D3" s="1344">
        <f>+C3+1</f>
        <v>2009</v>
      </c>
      <c r="E3" s="1344"/>
      <c r="F3" s="1344">
        <f>+D3+1</f>
        <v>2010</v>
      </c>
      <c r="G3" s="1344"/>
      <c r="H3" s="1344">
        <f>+F3+1</f>
        <v>2011</v>
      </c>
      <c r="I3" s="1344"/>
      <c r="J3" s="1344">
        <f t="shared" ref="J3" si="0">+H3+1</f>
        <v>2012</v>
      </c>
      <c r="K3" s="1344"/>
      <c r="L3" s="1344">
        <v>2013</v>
      </c>
      <c r="M3" s="1344"/>
      <c r="N3" s="1344">
        <v>2014</v>
      </c>
      <c r="O3" s="1344"/>
    </row>
    <row r="4" spans="2:15" s="132" customFormat="1" ht="36" customHeight="1">
      <c r="B4" s="1346"/>
      <c r="C4" s="841" t="s">
        <v>502</v>
      </c>
      <c r="D4" s="841" t="s">
        <v>502</v>
      </c>
      <c r="E4" s="841" t="s">
        <v>501</v>
      </c>
      <c r="F4" s="841" t="s">
        <v>502</v>
      </c>
      <c r="G4" s="841" t="s">
        <v>501</v>
      </c>
      <c r="H4" s="841" t="s">
        <v>502</v>
      </c>
      <c r="I4" s="841" t="s">
        <v>501</v>
      </c>
      <c r="J4" s="841" t="s">
        <v>502</v>
      </c>
      <c r="K4" s="841" t="s">
        <v>501</v>
      </c>
      <c r="L4" s="841" t="s">
        <v>502</v>
      </c>
      <c r="M4" s="841" t="s">
        <v>501</v>
      </c>
      <c r="N4" s="841" t="s">
        <v>502</v>
      </c>
      <c r="O4" s="841" t="s">
        <v>501</v>
      </c>
    </row>
    <row r="5" spans="2:15" s="33" customFormat="1" ht="20.100000000000001" customHeight="1">
      <c r="B5" s="597" t="s">
        <v>386</v>
      </c>
      <c r="C5" s="598"/>
      <c r="D5" s="598"/>
      <c r="E5" s="598"/>
      <c r="F5" s="598"/>
      <c r="G5" s="598"/>
      <c r="H5" s="598">
        <v>3</v>
      </c>
      <c r="I5" s="598">
        <v>3</v>
      </c>
      <c r="J5" s="598"/>
      <c r="K5" s="598"/>
      <c r="L5" s="598">
        <v>1</v>
      </c>
      <c r="M5" s="598">
        <v>1</v>
      </c>
      <c r="N5" s="598"/>
      <c r="O5" s="598"/>
    </row>
    <row r="6" spans="2:15" s="33" customFormat="1" ht="20.100000000000001" customHeight="1">
      <c r="B6" s="595" t="s">
        <v>476</v>
      </c>
      <c r="C6" s="596"/>
      <c r="D6" s="596"/>
      <c r="E6" s="596"/>
      <c r="F6" s="596"/>
      <c r="G6" s="596"/>
      <c r="H6" s="596">
        <v>1</v>
      </c>
      <c r="I6" s="596">
        <v>1</v>
      </c>
      <c r="J6" s="596"/>
      <c r="K6" s="596"/>
      <c r="L6" s="596"/>
      <c r="M6" s="596"/>
      <c r="N6" s="596"/>
      <c r="O6" s="596"/>
    </row>
    <row r="7" spans="2:15" s="33" customFormat="1" ht="20.100000000000001" customHeight="1">
      <c r="B7" s="597" t="s">
        <v>388</v>
      </c>
      <c r="C7" s="598"/>
      <c r="D7" s="598">
        <v>18</v>
      </c>
      <c r="E7" s="598">
        <v>18</v>
      </c>
      <c r="F7" s="598"/>
      <c r="G7" s="598">
        <v>17</v>
      </c>
      <c r="H7" s="598"/>
      <c r="I7" s="598"/>
      <c r="J7" s="598"/>
      <c r="K7" s="598">
        <v>9</v>
      </c>
      <c r="L7" s="598"/>
      <c r="M7" s="598">
        <v>6</v>
      </c>
      <c r="N7" s="598"/>
      <c r="O7" s="598">
        <v>4</v>
      </c>
    </row>
    <row r="8" spans="2:15" s="33" customFormat="1" ht="20.100000000000001" customHeight="1">
      <c r="B8" s="595" t="s">
        <v>387</v>
      </c>
      <c r="C8" s="596"/>
      <c r="D8" s="596">
        <v>1</v>
      </c>
      <c r="E8" s="596">
        <v>1</v>
      </c>
      <c r="F8" s="596"/>
      <c r="G8" s="596"/>
      <c r="H8" s="596">
        <v>3</v>
      </c>
      <c r="I8" s="596">
        <v>3</v>
      </c>
      <c r="J8" s="596"/>
      <c r="K8" s="596"/>
      <c r="L8" s="596">
        <v>1</v>
      </c>
      <c r="M8" s="596">
        <v>1</v>
      </c>
      <c r="N8" s="596"/>
      <c r="O8" s="596"/>
    </row>
    <row r="9" spans="2:15" s="33" customFormat="1" ht="20.100000000000001" customHeight="1">
      <c r="B9" s="597" t="s">
        <v>503</v>
      </c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</row>
    <row r="10" spans="2:15" s="33" customFormat="1" ht="20.100000000000001" customHeight="1">
      <c r="B10" s="595" t="s">
        <v>389</v>
      </c>
      <c r="C10" s="596"/>
      <c r="D10" s="596"/>
      <c r="E10" s="596">
        <v>1</v>
      </c>
      <c r="F10" s="596"/>
      <c r="G10" s="596">
        <v>6</v>
      </c>
      <c r="H10" s="596"/>
      <c r="I10" s="596">
        <v>14</v>
      </c>
      <c r="J10" s="596"/>
      <c r="K10" s="596"/>
      <c r="L10" s="596">
        <v>2</v>
      </c>
      <c r="M10" s="596">
        <v>2</v>
      </c>
      <c r="N10" s="596"/>
      <c r="O10" s="596"/>
    </row>
    <row r="11" spans="2:15" s="33" customFormat="1" ht="20.100000000000001" customHeight="1">
      <c r="B11" s="597" t="s">
        <v>390</v>
      </c>
      <c r="C11" s="598"/>
      <c r="D11" s="598">
        <v>1</v>
      </c>
      <c r="E11" s="598">
        <v>5</v>
      </c>
      <c r="F11" s="598">
        <v>5</v>
      </c>
      <c r="G11" s="598">
        <v>5</v>
      </c>
      <c r="H11" s="598">
        <v>11</v>
      </c>
      <c r="I11" s="598">
        <v>11</v>
      </c>
      <c r="J11" s="598">
        <v>10</v>
      </c>
      <c r="K11" s="598">
        <v>15</v>
      </c>
      <c r="L11" s="598">
        <v>2</v>
      </c>
      <c r="M11" s="598">
        <v>10</v>
      </c>
      <c r="N11" s="598">
        <v>1</v>
      </c>
      <c r="O11" s="598">
        <v>1</v>
      </c>
    </row>
    <row r="12" spans="2:15" s="33" customFormat="1" ht="20.100000000000001" customHeight="1">
      <c r="B12" s="595" t="s">
        <v>391</v>
      </c>
      <c r="C12" s="596"/>
      <c r="D12" s="596">
        <v>5</v>
      </c>
      <c r="E12" s="596">
        <v>23</v>
      </c>
      <c r="F12" s="596">
        <v>4</v>
      </c>
      <c r="G12" s="596">
        <v>9</v>
      </c>
      <c r="H12" s="596">
        <v>7</v>
      </c>
      <c r="I12" s="596">
        <v>12</v>
      </c>
      <c r="J12" s="596">
        <v>1</v>
      </c>
      <c r="K12" s="596">
        <v>3</v>
      </c>
      <c r="L12" s="596">
        <v>14</v>
      </c>
      <c r="M12" s="596">
        <v>15</v>
      </c>
      <c r="N12" s="596"/>
      <c r="O12" s="596"/>
    </row>
    <row r="13" spans="2:15" s="33" customFormat="1" ht="20.100000000000001" customHeight="1">
      <c r="B13" s="597" t="s">
        <v>392</v>
      </c>
      <c r="C13" s="598">
        <v>1</v>
      </c>
      <c r="D13" s="598">
        <v>22</v>
      </c>
      <c r="E13" s="598">
        <v>1</v>
      </c>
      <c r="F13" s="598">
        <v>6</v>
      </c>
      <c r="G13" s="598">
        <v>1</v>
      </c>
      <c r="H13" s="598">
        <v>2</v>
      </c>
      <c r="I13" s="598"/>
      <c r="J13" s="598">
        <v>4</v>
      </c>
      <c r="K13" s="598">
        <v>8</v>
      </c>
      <c r="L13" s="598">
        <v>2</v>
      </c>
      <c r="M13" s="598">
        <v>10</v>
      </c>
      <c r="N13" s="598">
        <v>3</v>
      </c>
      <c r="O13" s="598">
        <v>7</v>
      </c>
    </row>
    <row r="14" spans="2:15" s="33" customFormat="1" ht="20.100000000000001" customHeight="1">
      <c r="B14" s="595" t="s">
        <v>477</v>
      </c>
      <c r="C14" s="596"/>
      <c r="D14" s="596">
        <v>1</v>
      </c>
      <c r="E14" s="596">
        <v>26</v>
      </c>
      <c r="F14" s="596"/>
      <c r="G14" s="596">
        <v>36</v>
      </c>
      <c r="H14" s="596"/>
      <c r="I14" s="596">
        <v>19</v>
      </c>
      <c r="J14" s="596"/>
      <c r="K14" s="596"/>
      <c r="L14" s="596"/>
      <c r="M14" s="596"/>
      <c r="N14" s="596"/>
      <c r="O14" s="596"/>
    </row>
    <row r="15" spans="2:15" s="33" customFormat="1" ht="20.100000000000001" customHeight="1">
      <c r="B15" s="597" t="s">
        <v>393</v>
      </c>
      <c r="C15" s="598">
        <v>8</v>
      </c>
      <c r="D15" s="598">
        <v>20</v>
      </c>
      <c r="E15" s="598"/>
      <c r="F15" s="598">
        <v>14</v>
      </c>
      <c r="G15" s="598"/>
      <c r="H15" s="598">
        <v>10</v>
      </c>
      <c r="I15" s="598"/>
      <c r="J15" s="598">
        <v>5</v>
      </c>
      <c r="K15" s="598">
        <v>19</v>
      </c>
      <c r="L15" s="598">
        <v>4</v>
      </c>
      <c r="M15" s="598">
        <v>20</v>
      </c>
      <c r="N15" s="598"/>
      <c r="O15" s="598">
        <v>13</v>
      </c>
    </row>
    <row r="16" spans="2:15" s="33" customFormat="1" ht="20.100000000000001" customHeight="1">
      <c r="B16" s="595" t="s">
        <v>394</v>
      </c>
      <c r="C16" s="596"/>
      <c r="D16" s="596">
        <v>1</v>
      </c>
      <c r="E16" s="596">
        <v>1</v>
      </c>
      <c r="F16" s="596"/>
      <c r="G16" s="596"/>
      <c r="H16" s="596">
        <v>3</v>
      </c>
      <c r="I16" s="596">
        <v>3</v>
      </c>
      <c r="J16" s="596">
        <v>1</v>
      </c>
      <c r="K16" s="596">
        <v>2</v>
      </c>
      <c r="L16" s="596"/>
      <c r="M16" s="596">
        <v>1</v>
      </c>
      <c r="N16" s="596"/>
      <c r="O16" s="596"/>
    </row>
    <row r="17" spans="2:15" s="33" customFormat="1" ht="20.100000000000001" customHeight="1">
      <c r="B17" s="597" t="s">
        <v>395</v>
      </c>
      <c r="C17" s="598">
        <v>11</v>
      </c>
      <c r="D17" s="598">
        <v>12</v>
      </c>
      <c r="E17" s="598">
        <v>24</v>
      </c>
      <c r="F17" s="598">
        <v>2</v>
      </c>
      <c r="G17" s="598">
        <v>20</v>
      </c>
      <c r="H17" s="598">
        <v>14</v>
      </c>
      <c r="I17" s="598">
        <v>28</v>
      </c>
      <c r="J17" s="598">
        <v>6</v>
      </c>
      <c r="K17" s="598">
        <v>28</v>
      </c>
      <c r="L17" s="598"/>
      <c r="M17" s="598">
        <v>15</v>
      </c>
      <c r="N17" s="598"/>
      <c r="O17" s="598"/>
    </row>
    <row r="18" spans="2:15" s="33" customFormat="1" ht="20.100000000000001" customHeight="1">
      <c r="B18" s="595" t="s">
        <v>396</v>
      </c>
      <c r="C18" s="596">
        <v>2</v>
      </c>
      <c r="D18" s="596"/>
      <c r="E18" s="596">
        <v>2</v>
      </c>
      <c r="F18" s="596"/>
      <c r="G18" s="596">
        <v>2</v>
      </c>
      <c r="H18" s="596"/>
      <c r="I18" s="596">
        <v>2</v>
      </c>
      <c r="J18" s="596"/>
      <c r="K18" s="596">
        <v>2</v>
      </c>
      <c r="L18" s="596"/>
      <c r="M18" s="596">
        <v>1</v>
      </c>
      <c r="N18" s="596">
        <v>1</v>
      </c>
      <c r="O18" s="596">
        <v>1</v>
      </c>
    </row>
    <row r="19" spans="2:15" s="33" customFormat="1" ht="20.100000000000001" customHeight="1">
      <c r="B19" s="597" t="s">
        <v>478</v>
      </c>
      <c r="C19" s="598"/>
      <c r="D19" s="598"/>
      <c r="E19" s="598"/>
      <c r="F19" s="598"/>
      <c r="G19" s="598"/>
      <c r="H19" s="598"/>
      <c r="I19" s="598"/>
      <c r="J19" s="598">
        <v>1</v>
      </c>
      <c r="K19" s="598">
        <v>1</v>
      </c>
      <c r="L19" s="598"/>
      <c r="M19" s="598"/>
      <c r="N19" s="598"/>
      <c r="O19" s="598"/>
    </row>
    <row r="20" spans="2:15" s="33" customFormat="1" ht="20.100000000000001" customHeight="1">
      <c r="B20" s="595" t="s">
        <v>504</v>
      </c>
      <c r="C20" s="596">
        <v>2</v>
      </c>
      <c r="D20" s="596">
        <v>5</v>
      </c>
      <c r="E20" s="596">
        <v>6</v>
      </c>
      <c r="F20" s="596">
        <v>6</v>
      </c>
      <c r="G20" s="596">
        <v>9</v>
      </c>
      <c r="H20" s="596">
        <v>8</v>
      </c>
      <c r="I20" s="596">
        <v>15</v>
      </c>
      <c r="J20" s="596"/>
      <c r="K20" s="596">
        <v>7</v>
      </c>
      <c r="L20" s="596">
        <v>5</v>
      </c>
      <c r="M20" s="596">
        <v>21</v>
      </c>
      <c r="N20" s="596">
        <v>2</v>
      </c>
      <c r="O20" s="596">
        <v>17</v>
      </c>
    </row>
    <row r="21" spans="2:15" s="33" customFormat="1" ht="20.100000000000001" customHeight="1">
      <c r="B21" s="597" t="s">
        <v>397</v>
      </c>
      <c r="C21" s="598"/>
      <c r="D21" s="598"/>
      <c r="E21" s="598"/>
      <c r="F21" s="598">
        <v>3</v>
      </c>
      <c r="G21" s="598"/>
      <c r="H21" s="598"/>
      <c r="I21" s="598"/>
      <c r="J21" s="598"/>
      <c r="K21" s="598"/>
      <c r="L21" s="598"/>
      <c r="M21" s="598">
        <v>1</v>
      </c>
      <c r="N21" s="598"/>
      <c r="O21" s="598"/>
    </row>
    <row r="22" spans="2:15" s="33" customFormat="1" ht="20.100000000000001" customHeight="1">
      <c r="B22" s="595" t="s">
        <v>479</v>
      </c>
      <c r="C22" s="596">
        <v>5</v>
      </c>
      <c r="D22" s="596">
        <v>9</v>
      </c>
      <c r="E22" s="596"/>
      <c r="F22" s="596">
        <v>8</v>
      </c>
      <c r="G22" s="596">
        <v>3</v>
      </c>
      <c r="H22" s="596">
        <v>14</v>
      </c>
      <c r="I22" s="596">
        <v>2</v>
      </c>
      <c r="J22" s="596"/>
      <c r="K22" s="596">
        <v>6</v>
      </c>
      <c r="L22" s="596"/>
      <c r="M22" s="596"/>
      <c r="N22" s="596"/>
      <c r="O22" s="596"/>
    </row>
    <row r="23" spans="2:15" s="33" customFormat="1" ht="20.100000000000001" customHeight="1">
      <c r="B23" s="597" t="s">
        <v>398</v>
      </c>
      <c r="C23" s="598"/>
      <c r="D23" s="598">
        <v>36</v>
      </c>
      <c r="E23" s="598"/>
      <c r="F23" s="598"/>
      <c r="G23" s="598"/>
      <c r="H23" s="598"/>
      <c r="I23" s="598"/>
      <c r="J23" s="598"/>
      <c r="K23" s="598"/>
      <c r="L23" s="598"/>
      <c r="M23" s="598">
        <v>4</v>
      </c>
      <c r="N23" s="598">
        <v>3</v>
      </c>
      <c r="O23" s="598">
        <v>5</v>
      </c>
    </row>
    <row r="24" spans="2:15" s="33" customFormat="1" ht="20.100000000000001" customHeight="1">
      <c r="B24" s="595" t="s">
        <v>400</v>
      </c>
      <c r="C24" s="596"/>
      <c r="D24" s="596">
        <v>1</v>
      </c>
      <c r="E24" s="596">
        <v>10</v>
      </c>
      <c r="F24" s="596"/>
      <c r="G24" s="596">
        <v>9</v>
      </c>
      <c r="H24" s="596"/>
      <c r="I24" s="596">
        <v>15</v>
      </c>
      <c r="J24" s="596"/>
      <c r="K24" s="596"/>
      <c r="L24" s="596">
        <v>4</v>
      </c>
      <c r="M24" s="596">
        <v>4</v>
      </c>
      <c r="N24" s="596">
        <v>1</v>
      </c>
      <c r="O24" s="596">
        <v>1</v>
      </c>
    </row>
    <row r="25" spans="2:15" s="33" customFormat="1" ht="20.100000000000001" customHeight="1">
      <c r="B25" s="597" t="s">
        <v>399</v>
      </c>
      <c r="C25" s="598">
        <v>9</v>
      </c>
      <c r="D25" s="598">
        <v>3</v>
      </c>
      <c r="E25" s="598">
        <v>36</v>
      </c>
      <c r="F25" s="598">
        <v>4</v>
      </c>
      <c r="G25" s="598">
        <v>5</v>
      </c>
      <c r="H25" s="598">
        <v>2</v>
      </c>
      <c r="I25" s="598">
        <v>19</v>
      </c>
      <c r="J25" s="598">
        <v>1</v>
      </c>
      <c r="K25" s="598">
        <v>1</v>
      </c>
      <c r="L25" s="598"/>
      <c r="M25" s="598">
        <v>2</v>
      </c>
      <c r="N25" s="598"/>
      <c r="O25" s="598"/>
    </row>
    <row r="26" spans="2:15" s="33" customFormat="1" ht="20.100000000000001" customHeight="1">
      <c r="B26" s="595" t="s">
        <v>401</v>
      </c>
      <c r="C26" s="596">
        <v>2</v>
      </c>
      <c r="D26" s="596">
        <v>2</v>
      </c>
      <c r="E26" s="596">
        <v>1</v>
      </c>
      <c r="F26" s="596"/>
      <c r="G26" s="596"/>
      <c r="H26" s="596">
        <v>4</v>
      </c>
      <c r="I26" s="596"/>
      <c r="J26" s="596">
        <v>1</v>
      </c>
      <c r="K26" s="596">
        <v>5</v>
      </c>
      <c r="L26" s="596"/>
      <c r="M26" s="596">
        <v>3</v>
      </c>
      <c r="N26" s="596">
        <v>1</v>
      </c>
      <c r="O26" s="596">
        <v>2</v>
      </c>
    </row>
    <row r="27" spans="2:15" s="33" customFormat="1" ht="20.100000000000001" customHeight="1">
      <c r="B27" s="597" t="s">
        <v>402</v>
      </c>
      <c r="C27" s="598"/>
      <c r="D27" s="598">
        <v>2</v>
      </c>
      <c r="E27" s="598">
        <v>6</v>
      </c>
      <c r="F27" s="598">
        <v>1</v>
      </c>
      <c r="G27" s="598">
        <v>8</v>
      </c>
      <c r="H27" s="598"/>
      <c r="I27" s="598">
        <v>8</v>
      </c>
      <c r="J27" s="598">
        <v>6</v>
      </c>
      <c r="K27" s="598">
        <v>6</v>
      </c>
      <c r="L27" s="598">
        <v>5</v>
      </c>
      <c r="M27" s="598">
        <v>9</v>
      </c>
      <c r="N27" s="598">
        <v>1</v>
      </c>
      <c r="O27" s="598">
        <v>1</v>
      </c>
    </row>
    <row r="28" spans="2:15" s="33" customFormat="1" ht="20.100000000000001" customHeight="1">
      <c r="B28" s="595" t="s">
        <v>403</v>
      </c>
      <c r="C28" s="596"/>
      <c r="D28" s="596"/>
      <c r="E28" s="596">
        <v>4</v>
      </c>
      <c r="F28" s="596">
        <v>4</v>
      </c>
      <c r="G28" s="596"/>
      <c r="H28" s="596">
        <v>2</v>
      </c>
      <c r="I28" s="596">
        <v>5</v>
      </c>
      <c r="J28" s="596">
        <v>2</v>
      </c>
      <c r="K28" s="596">
        <v>8</v>
      </c>
      <c r="L28" s="596"/>
      <c r="M28" s="596">
        <v>5</v>
      </c>
      <c r="N28" s="596"/>
      <c r="O28" s="596">
        <v>1</v>
      </c>
    </row>
    <row r="29" spans="2:15" s="33" customFormat="1" ht="20.100000000000001" customHeight="1">
      <c r="B29" s="597" t="s">
        <v>505</v>
      </c>
      <c r="C29" s="598">
        <v>1</v>
      </c>
      <c r="D29" s="598"/>
      <c r="E29" s="598">
        <v>2</v>
      </c>
      <c r="F29" s="598"/>
      <c r="G29" s="598">
        <v>3</v>
      </c>
      <c r="H29" s="598"/>
      <c r="I29" s="598"/>
      <c r="J29" s="598"/>
      <c r="K29" s="598"/>
      <c r="L29" s="598"/>
      <c r="M29" s="598"/>
      <c r="N29" s="598"/>
      <c r="O29" s="598"/>
    </row>
    <row r="30" spans="2:15" s="33" customFormat="1" ht="20.100000000000001" customHeight="1">
      <c r="B30" s="595" t="s">
        <v>480</v>
      </c>
      <c r="C30" s="596"/>
      <c r="D30" s="596"/>
      <c r="E30" s="596"/>
      <c r="F30" s="596">
        <v>1</v>
      </c>
      <c r="G30" s="596">
        <v>4</v>
      </c>
      <c r="H30" s="596">
        <v>2</v>
      </c>
      <c r="I30" s="596">
        <v>5</v>
      </c>
      <c r="J30" s="596">
        <v>1</v>
      </c>
      <c r="K30" s="596">
        <v>3</v>
      </c>
      <c r="L30" s="596"/>
      <c r="M30" s="596"/>
      <c r="N30" s="596"/>
      <c r="O30" s="596"/>
    </row>
    <row r="31" spans="2:15" s="33" customFormat="1" ht="20.100000000000001" customHeight="1">
      <c r="B31" s="597" t="s">
        <v>404</v>
      </c>
      <c r="C31" s="598">
        <v>5</v>
      </c>
      <c r="D31" s="598">
        <v>3</v>
      </c>
      <c r="E31" s="598"/>
      <c r="F31" s="598"/>
      <c r="G31" s="598">
        <v>1</v>
      </c>
      <c r="H31" s="598">
        <v>3</v>
      </c>
      <c r="I31" s="598">
        <v>3</v>
      </c>
      <c r="J31" s="598">
        <v>1</v>
      </c>
      <c r="K31" s="598">
        <v>3</v>
      </c>
      <c r="L31" s="598"/>
      <c r="M31" s="598">
        <v>1</v>
      </c>
      <c r="N31" s="598"/>
      <c r="O31" s="598"/>
    </row>
    <row r="32" spans="2:15" s="33" customFormat="1" ht="20.100000000000001" customHeight="1">
      <c r="B32" s="595" t="s">
        <v>481</v>
      </c>
      <c r="C32" s="596"/>
      <c r="D32" s="596"/>
      <c r="E32" s="596">
        <v>5</v>
      </c>
      <c r="F32" s="596"/>
      <c r="G32" s="596">
        <v>2</v>
      </c>
      <c r="H32" s="596">
        <v>1</v>
      </c>
      <c r="I32" s="596">
        <v>6</v>
      </c>
      <c r="J32" s="596">
        <v>1</v>
      </c>
      <c r="K32" s="596">
        <v>1</v>
      </c>
      <c r="L32" s="596"/>
      <c r="M32" s="596"/>
      <c r="N32" s="596"/>
      <c r="O32" s="596"/>
    </row>
    <row r="33" spans="2:15" s="33" customFormat="1" ht="20.100000000000001" customHeight="1">
      <c r="B33" s="597" t="s">
        <v>482</v>
      </c>
      <c r="C33" s="598"/>
      <c r="D33" s="598"/>
      <c r="E33" s="598"/>
      <c r="F33" s="598"/>
      <c r="G33" s="598"/>
      <c r="H33" s="598"/>
      <c r="I33" s="598">
        <v>1</v>
      </c>
      <c r="J33" s="598">
        <v>1</v>
      </c>
      <c r="K33" s="598">
        <v>1</v>
      </c>
      <c r="L33" s="598"/>
      <c r="M33" s="598"/>
      <c r="N33" s="598"/>
      <c r="O33" s="598"/>
    </row>
    <row r="34" spans="2:15" s="33" customFormat="1" ht="20.100000000000001" customHeight="1">
      <c r="B34" s="595" t="s">
        <v>506</v>
      </c>
      <c r="C34" s="596"/>
      <c r="D34" s="596">
        <v>1</v>
      </c>
      <c r="E34" s="596"/>
      <c r="F34" s="596"/>
      <c r="G34" s="596"/>
      <c r="H34" s="596"/>
      <c r="I34" s="596"/>
      <c r="J34" s="596">
        <v>1</v>
      </c>
      <c r="K34" s="596">
        <v>1</v>
      </c>
      <c r="L34" s="596"/>
      <c r="M34" s="596"/>
      <c r="N34" s="596"/>
      <c r="O34" s="596"/>
    </row>
    <row r="35" spans="2:15" ht="20.25" customHeight="1">
      <c r="B35" s="597" t="s">
        <v>405</v>
      </c>
      <c r="C35" s="598"/>
      <c r="D35" s="598"/>
      <c r="E35" s="598">
        <v>1</v>
      </c>
      <c r="F35" s="598">
        <v>1</v>
      </c>
      <c r="G35" s="598">
        <v>1</v>
      </c>
      <c r="H35" s="598">
        <v>1</v>
      </c>
      <c r="I35" s="598"/>
      <c r="J35" s="598">
        <v>1</v>
      </c>
      <c r="K35" s="598">
        <v>1</v>
      </c>
      <c r="L35" s="598">
        <v>1</v>
      </c>
      <c r="M35" s="598">
        <v>1</v>
      </c>
      <c r="N35" s="598">
        <v>2</v>
      </c>
      <c r="O35" s="598">
        <v>3</v>
      </c>
    </row>
    <row r="36" spans="2:15" s="33" customFormat="1" ht="20.100000000000001" hidden="1" customHeight="1" thickBot="1">
      <c r="B36" s="595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</row>
    <row r="37" spans="2:15" ht="18.75" customHeight="1">
      <c r="B37" s="599" t="s">
        <v>4</v>
      </c>
      <c r="C37" s="600">
        <f t="shared" ref="C37:G37" si="1">SUM(C5:C36)</f>
        <v>46</v>
      </c>
      <c r="D37" s="600">
        <f t="shared" si="1"/>
        <v>143</v>
      </c>
      <c r="E37" s="600">
        <f t="shared" si="1"/>
        <v>173</v>
      </c>
      <c r="F37" s="600">
        <f t="shared" si="1"/>
        <v>59</v>
      </c>
      <c r="G37" s="600">
        <f t="shared" si="1"/>
        <v>141</v>
      </c>
      <c r="H37" s="600">
        <f>SUM(H5:H36)</f>
        <v>91</v>
      </c>
      <c r="I37" s="600">
        <f t="shared" ref="I37:O37" si="2">SUM(I5:I36)</f>
        <v>175</v>
      </c>
      <c r="J37" s="600">
        <f t="shared" si="2"/>
        <v>44</v>
      </c>
      <c r="K37" s="600">
        <f t="shared" si="2"/>
        <v>130</v>
      </c>
      <c r="L37" s="600">
        <f t="shared" si="2"/>
        <v>41</v>
      </c>
      <c r="M37" s="600">
        <f t="shared" si="2"/>
        <v>133</v>
      </c>
      <c r="N37" s="600">
        <f t="shared" si="2"/>
        <v>15</v>
      </c>
      <c r="O37" s="600">
        <f t="shared" si="2"/>
        <v>56</v>
      </c>
    </row>
    <row r="38" spans="2:15" ht="22.5" customHeight="1">
      <c r="B38" s="1298" t="s">
        <v>406</v>
      </c>
      <c r="C38" s="1298"/>
      <c r="D38" s="1298"/>
      <c r="E38" s="1298"/>
      <c r="F38" s="1298"/>
      <c r="G38" s="1298"/>
      <c r="H38" s="1298"/>
      <c r="I38" s="1298"/>
      <c r="J38" s="1298"/>
      <c r="K38" s="1298"/>
      <c r="L38" s="1298"/>
      <c r="M38" s="1298"/>
      <c r="N38" s="1298"/>
      <c r="O38" s="1298"/>
    </row>
  </sheetData>
  <sheetProtection algorithmName="SHA-512" hashValue="Fvk5usSz1UZnol8Mx/EdJxKXhqqJ7C7wssHalvWY0nOcm0fmc+RSTTpri42GAUFKZU6TIu56rWeJXaKp+w0gYg==" saltValue="DyF+/TAe0pAebeglwhwzvQ==" spinCount="100000" sheet="1" objects="1" scenarios="1"/>
  <mergeCells count="9">
    <mergeCell ref="B2:O2"/>
    <mergeCell ref="N3:O3"/>
    <mergeCell ref="B3:B4"/>
    <mergeCell ref="B38:O38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125" scale="68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75"/>
  <sheetViews>
    <sheetView showZeros="0" topLeftCell="A43" zoomScale="90" zoomScaleNormal="90" workbookViewId="0">
      <selection activeCell="A43" sqref="A43"/>
    </sheetView>
  </sheetViews>
  <sheetFormatPr baseColWidth="10" defaultRowHeight="12.75"/>
  <cols>
    <col min="1" max="1" width="4.7109375" style="23" customWidth="1"/>
    <col min="2" max="2" width="7.28515625" style="23" customWidth="1"/>
    <col min="3" max="3" width="42.7109375" style="23" customWidth="1"/>
    <col min="4" max="4" width="14.85546875" style="23" bestFit="1" customWidth="1"/>
    <col min="5" max="6" width="12.7109375" style="23" customWidth="1"/>
    <col min="7" max="7" width="24.140625" style="23" bestFit="1" customWidth="1"/>
    <col min="8" max="8" width="19.5703125" style="608" customWidth="1"/>
    <col min="9" max="9" width="11.5703125" style="23" bestFit="1" customWidth="1"/>
    <col min="10" max="10" width="5.7109375" style="23" customWidth="1"/>
    <col min="11" max="11" width="30.85546875" style="23" bestFit="1" customWidth="1"/>
    <col min="12" max="12" width="14.7109375" style="23" bestFit="1" customWidth="1"/>
    <col min="13" max="13" width="5.7109375" style="23" bestFit="1" customWidth="1"/>
    <col min="14" max="16384" width="11.42578125" style="23"/>
  </cols>
  <sheetData>
    <row r="1" spans="1:9">
      <c r="A1" s="1000"/>
      <c r="B1" s="1000"/>
      <c r="C1" s="1000"/>
      <c r="D1" s="1000"/>
      <c r="E1" s="1000"/>
      <c r="F1" s="1000"/>
      <c r="G1" s="1000"/>
    </row>
    <row r="2" spans="1:9" ht="15" customHeight="1">
      <c r="A2" s="1000"/>
      <c r="B2" s="1394" t="s">
        <v>475</v>
      </c>
      <c r="C2" s="1395"/>
      <c r="D2" s="1395"/>
      <c r="E2" s="1395"/>
      <c r="F2" s="1395"/>
      <c r="G2" s="1395"/>
      <c r="H2" s="601"/>
      <c r="I2" s="30"/>
    </row>
    <row r="3" spans="1:9">
      <c r="A3" s="1000"/>
      <c r="B3" s="1395"/>
      <c r="C3" s="1395"/>
      <c r="D3" s="1395"/>
      <c r="E3" s="1395"/>
      <c r="F3" s="1395"/>
      <c r="G3" s="1395"/>
      <c r="H3" s="601"/>
      <c r="I3" s="602"/>
    </row>
    <row r="4" spans="1:9">
      <c r="A4" s="1000"/>
      <c r="B4" s="1395"/>
      <c r="C4" s="1396" t="s">
        <v>407</v>
      </c>
      <c r="D4" s="1396" t="s">
        <v>408</v>
      </c>
      <c r="E4" s="1395" t="s">
        <v>85</v>
      </c>
      <c r="F4" s="1395"/>
      <c r="G4" s="1395"/>
      <c r="H4" s="603"/>
      <c r="I4" s="604"/>
    </row>
    <row r="5" spans="1:9">
      <c r="A5" s="1000"/>
      <c r="B5" s="1395">
        <v>1</v>
      </c>
      <c r="C5" s="1397" t="s">
        <v>27</v>
      </c>
      <c r="D5" s="1398">
        <v>839.32065299999999</v>
      </c>
      <c r="E5" s="1395"/>
      <c r="F5" s="1395"/>
      <c r="G5" s="1395"/>
      <c r="H5" s="601"/>
      <c r="I5" s="605"/>
    </row>
    <row r="6" spans="1:9">
      <c r="A6" s="1000"/>
      <c r="B6" s="1395">
        <v>2</v>
      </c>
      <c r="C6" s="1397" t="s">
        <v>29</v>
      </c>
      <c r="D6" s="1398">
        <v>1.4540729999999999</v>
      </c>
      <c r="E6" s="1395"/>
      <c r="F6" s="1395"/>
      <c r="G6" s="1395"/>
      <c r="H6" s="601"/>
      <c r="I6" s="605"/>
    </row>
    <row r="7" spans="1:9">
      <c r="A7" s="1000"/>
      <c r="B7" s="1395">
        <v>3</v>
      </c>
      <c r="C7" s="1397" t="s">
        <v>32</v>
      </c>
      <c r="D7" s="1398">
        <v>2382.5956542399999</v>
      </c>
      <c r="E7" s="1395"/>
      <c r="F7" s="1395"/>
      <c r="G7" s="1395"/>
      <c r="H7" s="601"/>
      <c r="I7" s="605"/>
    </row>
    <row r="8" spans="1:9">
      <c r="A8" s="1000"/>
      <c r="B8" s="1395">
        <v>4</v>
      </c>
      <c r="C8" s="1397" t="s">
        <v>409</v>
      </c>
      <c r="D8" s="1398">
        <v>3879.1972021800002</v>
      </c>
      <c r="E8" s="1395"/>
      <c r="F8" s="1395"/>
      <c r="G8" s="1395"/>
      <c r="H8" s="601"/>
      <c r="I8" s="605"/>
    </row>
    <row r="9" spans="1:9">
      <c r="A9" s="1000"/>
      <c r="B9" s="1395">
        <v>5</v>
      </c>
      <c r="C9" s="1397" t="s">
        <v>34</v>
      </c>
      <c r="D9" s="1398">
        <v>479.29258811</v>
      </c>
      <c r="E9" s="1395"/>
      <c r="F9" s="1395"/>
      <c r="G9" s="1395"/>
      <c r="H9" s="601"/>
      <c r="I9" s="605"/>
    </row>
    <row r="10" spans="1:9">
      <c r="A10" s="1000"/>
      <c r="B10" s="1395">
        <v>6</v>
      </c>
      <c r="C10" s="1397" t="s">
        <v>36</v>
      </c>
      <c r="D10" s="1398">
        <v>208.42698913999999</v>
      </c>
      <c r="E10" s="1395"/>
      <c r="F10" s="1395"/>
      <c r="G10" s="1395"/>
      <c r="H10" s="601"/>
      <c r="I10" s="605"/>
    </row>
    <row r="11" spans="1:9">
      <c r="A11" s="1000"/>
      <c r="B11" s="1395">
        <v>7</v>
      </c>
      <c r="C11" s="1397" t="s">
        <v>37</v>
      </c>
      <c r="D11" s="1398">
        <v>4805.4010965200023</v>
      </c>
      <c r="E11" s="1395"/>
      <c r="F11" s="1395"/>
      <c r="G11" s="1395"/>
      <c r="H11" s="601"/>
      <c r="I11" s="605"/>
    </row>
    <row r="12" spans="1:9">
      <c r="A12" s="1000"/>
      <c r="B12" s="1395">
        <v>8</v>
      </c>
      <c r="C12" s="1397" t="s">
        <v>38</v>
      </c>
      <c r="D12" s="1398">
        <v>5537.1270797899997</v>
      </c>
      <c r="E12" s="1395"/>
      <c r="F12" s="1395"/>
      <c r="G12" s="1395"/>
      <c r="H12" s="601"/>
      <c r="I12" s="605"/>
    </row>
    <row r="13" spans="1:9">
      <c r="A13" s="1000"/>
      <c r="B13" s="1395">
        <v>9</v>
      </c>
      <c r="C13" s="1397" t="s">
        <v>39</v>
      </c>
      <c r="D13" s="1398">
        <v>2612.22318554</v>
      </c>
      <c r="E13" s="1395"/>
      <c r="F13" s="1395"/>
      <c r="G13" s="1395"/>
      <c r="H13" s="601"/>
      <c r="I13" s="605"/>
    </row>
    <row r="14" spans="1:9">
      <c r="A14" s="1000"/>
      <c r="B14" s="1395">
        <v>10</v>
      </c>
      <c r="C14" s="1397" t="s">
        <v>41</v>
      </c>
      <c r="D14" s="1398">
        <v>1842.2836500999999</v>
      </c>
      <c r="E14" s="1395"/>
      <c r="F14" s="1395"/>
      <c r="G14" s="1395"/>
      <c r="H14" s="601"/>
      <c r="I14" s="605"/>
    </row>
    <row r="15" spans="1:9">
      <c r="A15" s="1000"/>
      <c r="B15" s="1395">
        <v>11</v>
      </c>
      <c r="C15" s="1397" t="s">
        <v>410</v>
      </c>
      <c r="D15" s="1398">
        <v>3588.52701458</v>
      </c>
      <c r="E15" s="1395"/>
      <c r="F15" s="1395"/>
      <c r="G15" s="1395"/>
      <c r="H15" s="601"/>
      <c r="I15" s="605"/>
    </row>
    <row r="16" spans="1:9">
      <c r="A16" s="1000"/>
      <c r="B16" s="1395">
        <v>12</v>
      </c>
      <c r="C16" s="1397" t="s">
        <v>44</v>
      </c>
      <c r="D16" s="1398">
        <v>162.40386881999999</v>
      </c>
      <c r="E16" s="1395"/>
      <c r="F16" s="1395"/>
      <c r="G16" s="1395"/>
      <c r="H16" s="601"/>
      <c r="I16" s="605"/>
    </row>
    <row r="17" spans="1:9">
      <c r="A17" s="1000"/>
      <c r="B17" s="1395">
        <v>13</v>
      </c>
      <c r="C17" s="1397" t="s">
        <v>47</v>
      </c>
      <c r="D17" s="1398">
        <v>2663.7807271499996</v>
      </c>
      <c r="E17" s="1395"/>
      <c r="F17" s="1395"/>
      <c r="G17" s="1395"/>
      <c r="H17" s="601"/>
      <c r="I17" s="605"/>
    </row>
    <row r="18" spans="1:9">
      <c r="A18" s="1000"/>
      <c r="B18" s="1395">
        <v>14</v>
      </c>
      <c r="C18" s="1397" t="s">
        <v>411</v>
      </c>
      <c r="D18" s="1398">
        <v>533.55644576999998</v>
      </c>
      <c r="E18" s="1395"/>
      <c r="F18" s="1395"/>
      <c r="G18" s="1395"/>
      <c r="H18" s="601"/>
      <c r="I18" s="605"/>
    </row>
    <row r="19" spans="1:9">
      <c r="A19" s="1000"/>
      <c r="B19" s="1395">
        <v>15</v>
      </c>
      <c r="C19" s="1397" t="s">
        <v>49</v>
      </c>
      <c r="D19" s="1398">
        <v>13.92325067</v>
      </c>
      <c r="E19" s="1395"/>
      <c r="F19" s="1395"/>
      <c r="G19" s="1395"/>
      <c r="H19" s="601"/>
      <c r="I19" s="605"/>
    </row>
    <row r="20" spans="1:9">
      <c r="A20" s="1000"/>
      <c r="B20" s="1395">
        <v>16</v>
      </c>
      <c r="C20" s="1397" t="s">
        <v>50</v>
      </c>
      <c r="D20" s="1398">
        <v>2808.2099843300002</v>
      </c>
      <c r="E20" s="1395"/>
      <c r="F20" s="1395"/>
      <c r="G20" s="1395"/>
      <c r="H20" s="601"/>
      <c r="I20" s="605"/>
    </row>
    <row r="21" spans="1:9">
      <c r="A21" s="1000"/>
      <c r="B21" s="1395">
        <v>17</v>
      </c>
      <c r="C21" s="1397" t="s">
        <v>53</v>
      </c>
      <c r="D21" s="1398">
        <v>17737.464220879996</v>
      </c>
      <c r="E21" s="1395"/>
      <c r="F21" s="1395"/>
      <c r="G21" s="1395"/>
      <c r="H21" s="601"/>
      <c r="I21" s="605"/>
    </row>
    <row r="22" spans="1:9">
      <c r="A22" s="1000"/>
      <c r="B22" s="1395">
        <v>18</v>
      </c>
      <c r="C22" s="1397" t="s">
        <v>55</v>
      </c>
      <c r="D22" s="1398">
        <v>6383.9352612920002</v>
      </c>
      <c r="E22" s="1395"/>
      <c r="F22" s="1395"/>
      <c r="G22" s="1395"/>
      <c r="H22" s="601"/>
      <c r="I22" s="605"/>
    </row>
    <row r="23" spans="1:9">
      <c r="A23" s="1000"/>
      <c r="B23" s="1395">
        <v>19</v>
      </c>
      <c r="C23" s="1397" t="s">
        <v>58</v>
      </c>
      <c r="D23" s="1398">
        <v>7664.7945087999997</v>
      </c>
      <c r="E23" s="1395"/>
      <c r="F23" s="1395"/>
      <c r="G23" s="1395"/>
      <c r="H23" s="601"/>
      <c r="I23" s="605"/>
    </row>
    <row r="24" spans="1:9">
      <c r="A24" s="1000"/>
      <c r="B24" s="1395">
        <v>20</v>
      </c>
      <c r="C24" s="1397" t="s">
        <v>412</v>
      </c>
      <c r="D24" s="1398">
        <v>13623.876823019998</v>
      </c>
      <c r="E24" s="1395"/>
      <c r="F24" s="1395"/>
      <c r="G24" s="1395"/>
      <c r="H24" s="601"/>
      <c r="I24" s="605"/>
    </row>
    <row r="25" spans="1:9">
      <c r="A25" s="1000"/>
      <c r="B25" s="1395">
        <v>21</v>
      </c>
      <c r="C25" s="1397" t="s">
        <v>413</v>
      </c>
      <c r="D25" s="1398">
        <v>938.52477356999987</v>
      </c>
      <c r="E25" s="1395"/>
      <c r="F25" s="1395"/>
      <c r="G25" s="1395"/>
      <c r="H25" s="601"/>
      <c r="I25" s="605"/>
    </row>
    <row r="26" spans="1:9">
      <c r="A26" s="1000"/>
      <c r="B26" s="1395">
        <v>22</v>
      </c>
      <c r="C26" s="1397" t="s">
        <v>414</v>
      </c>
      <c r="D26" s="1398">
        <v>1541.2142612199998</v>
      </c>
      <c r="E26" s="1395"/>
      <c r="F26" s="1395"/>
      <c r="G26" s="1395"/>
      <c r="H26" s="601"/>
      <c r="I26" s="605"/>
    </row>
    <row r="27" spans="1:9">
      <c r="A27" s="1000"/>
      <c r="B27" s="1395">
        <v>23</v>
      </c>
      <c r="C27" s="1397" t="s">
        <v>415</v>
      </c>
      <c r="D27" s="1398">
        <v>2302.7935472600002</v>
      </c>
      <c r="E27" s="1395"/>
      <c r="F27" s="1395"/>
      <c r="G27" s="1395"/>
      <c r="H27" s="601"/>
      <c r="I27" s="605"/>
    </row>
    <row r="28" spans="1:9">
      <c r="A28" s="1000"/>
      <c r="B28" s="1395">
        <v>24</v>
      </c>
      <c r="C28" s="1397" t="s">
        <v>416</v>
      </c>
      <c r="D28" s="1398">
        <v>3778.9963665999994</v>
      </c>
      <c r="E28" s="1395"/>
      <c r="F28" s="1395"/>
      <c r="G28" s="1395"/>
      <c r="H28" s="601"/>
      <c r="I28" s="605"/>
    </row>
    <row r="29" spans="1:9">
      <c r="A29" s="1000"/>
      <c r="B29" s="1395">
        <v>25</v>
      </c>
      <c r="C29" s="1397" t="s">
        <v>417</v>
      </c>
      <c r="D29" s="1398">
        <v>255.08960099999999</v>
      </c>
      <c r="E29" s="1395"/>
      <c r="F29" s="1395"/>
      <c r="G29" s="1395"/>
      <c r="H29" s="601"/>
      <c r="I29" s="605"/>
    </row>
    <row r="30" spans="1:9">
      <c r="A30" s="1000"/>
      <c r="B30" s="1395">
        <v>26</v>
      </c>
      <c r="C30" s="1397" t="s">
        <v>418</v>
      </c>
      <c r="D30" s="1398">
        <v>78566.103581809992</v>
      </c>
      <c r="E30" s="1395"/>
      <c r="F30" s="1395"/>
      <c r="G30" s="1395"/>
      <c r="H30" s="601"/>
      <c r="I30" s="605"/>
    </row>
    <row r="31" spans="1:9">
      <c r="A31" s="1000"/>
      <c r="B31" s="1395">
        <v>27</v>
      </c>
      <c r="C31" s="1397" t="s">
        <v>419</v>
      </c>
      <c r="D31" s="1398">
        <v>27203.244112260003</v>
      </c>
      <c r="E31" s="1395"/>
      <c r="F31" s="1395"/>
      <c r="G31" s="1395"/>
      <c r="H31" s="601"/>
      <c r="I31" s="605"/>
    </row>
    <row r="32" spans="1:9">
      <c r="A32" s="1000"/>
      <c r="B32" s="1395">
        <v>28</v>
      </c>
      <c r="C32" s="1397" t="s">
        <v>420</v>
      </c>
      <c r="D32" s="1398">
        <v>4.1476069999999998</v>
      </c>
      <c r="E32" s="1395"/>
      <c r="F32" s="1395"/>
      <c r="G32" s="1395"/>
      <c r="H32" s="601"/>
      <c r="I32" s="605"/>
    </row>
    <row r="33" spans="1:9">
      <c r="A33" s="1000"/>
      <c r="B33" s="1395">
        <v>29</v>
      </c>
      <c r="C33" s="1397" t="s">
        <v>421</v>
      </c>
      <c r="D33" s="1398">
        <v>30.785777759999998</v>
      </c>
      <c r="E33" s="1395"/>
      <c r="F33" s="1395"/>
      <c r="G33" s="1395"/>
      <c r="H33" s="601"/>
      <c r="I33" s="605"/>
    </row>
    <row r="34" spans="1:9">
      <c r="A34" s="1000"/>
      <c r="B34" s="1395">
        <v>30</v>
      </c>
      <c r="C34" s="1397" t="s">
        <v>422</v>
      </c>
      <c r="D34" s="1398">
        <v>676.30542625999999</v>
      </c>
      <c r="E34" s="1395"/>
      <c r="F34" s="1395"/>
      <c r="G34" s="1395"/>
      <c r="H34" s="601"/>
      <c r="I34" s="605"/>
    </row>
    <row r="35" spans="1:9">
      <c r="A35" s="1000"/>
      <c r="B35" s="1395">
        <v>31</v>
      </c>
      <c r="C35" s="1397" t="s">
        <v>423</v>
      </c>
      <c r="D35" s="1398">
        <v>767.40929728999993</v>
      </c>
      <c r="E35" s="1395"/>
      <c r="F35" s="1395"/>
      <c r="G35" s="1395"/>
      <c r="H35" s="606"/>
      <c r="I35" s="30"/>
    </row>
    <row r="36" spans="1:9">
      <c r="A36" s="1000"/>
      <c r="B36" s="1395"/>
      <c r="C36" s="1397"/>
      <c r="D36" s="1399"/>
      <c r="E36" s="1395"/>
      <c r="F36" s="1395"/>
      <c r="G36" s="1000"/>
      <c r="H36" s="23"/>
    </row>
    <row r="37" spans="1:9">
      <c r="A37" s="1000"/>
      <c r="B37" s="1395"/>
      <c r="C37" s="1400"/>
      <c r="D37" s="1401">
        <f>+I37</f>
        <v>0</v>
      </c>
      <c r="E37" s="1395"/>
      <c r="F37" s="1395"/>
      <c r="G37" s="1000"/>
      <c r="H37" s="66"/>
      <c r="I37" s="66"/>
    </row>
    <row r="38" spans="1:9">
      <c r="A38" s="1000"/>
      <c r="B38" s="1000"/>
      <c r="C38" s="1391"/>
      <c r="D38" s="1392">
        <f>SUBTOTAL(109,Tabla1353[CONDONACIÓN])</f>
        <v>193832.40862896194</v>
      </c>
      <c r="E38" s="1393"/>
      <c r="F38" s="1000"/>
      <c r="G38" s="1000"/>
      <c r="H38" s="40"/>
    </row>
    <row r="39" spans="1:9">
      <c r="A39" s="1000"/>
      <c r="B39" s="1000"/>
      <c r="C39" s="1402"/>
      <c r="D39" s="1000"/>
      <c r="E39" s="1395"/>
      <c r="F39" s="1000"/>
      <c r="G39" s="1000"/>
    </row>
    <row r="40" spans="1:9">
      <c r="C40" s="607"/>
      <c r="E40" s="30"/>
    </row>
    <row r="41" spans="1:9">
      <c r="C41" s="607"/>
      <c r="E41" s="30"/>
    </row>
    <row r="42" spans="1:9">
      <c r="C42" s="607"/>
      <c r="E42" s="30"/>
    </row>
    <row r="44" spans="1:9" ht="27" customHeight="1">
      <c r="B44" s="1263" t="s">
        <v>570</v>
      </c>
      <c r="C44" s="1263"/>
      <c r="D44" s="1263"/>
      <c r="E44" s="1263"/>
      <c r="F44" s="1263"/>
      <c r="G44" s="1263"/>
      <c r="H44" s="1263"/>
      <c r="I44" s="1263"/>
    </row>
    <row r="45" spans="1:9" ht="12.75" customHeight="1">
      <c r="B45" s="609"/>
      <c r="C45" s="610"/>
      <c r="D45" s="610"/>
      <c r="E45" s="610"/>
      <c r="F45" s="610"/>
      <c r="G45" s="610"/>
      <c r="H45" s="611"/>
      <c r="I45" s="612"/>
    </row>
    <row r="46" spans="1:9" ht="17.25" customHeight="1">
      <c r="B46" s="390"/>
      <c r="C46" s="391"/>
      <c r="D46" s="391"/>
      <c r="E46" s="391"/>
      <c r="F46" s="391"/>
      <c r="G46" s="391"/>
      <c r="H46" s="613"/>
      <c r="I46" s="392"/>
    </row>
    <row r="47" spans="1:9" ht="17.25" customHeight="1">
      <c r="B47" s="390"/>
      <c r="C47" s="391"/>
      <c r="D47" s="391"/>
      <c r="E47" s="391"/>
      <c r="F47" s="391"/>
      <c r="G47" s="391"/>
      <c r="H47" s="613"/>
      <c r="I47" s="392"/>
    </row>
    <row r="48" spans="1:9" ht="17.25" customHeight="1">
      <c r="B48" s="390"/>
      <c r="C48" s="391"/>
      <c r="D48" s="391"/>
      <c r="E48" s="391"/>
      <c r="F48" s="391"/>
      <c r="G48" s="391"/>
      <c r="H48" s="613"/>
      <c r="I48" s="392"/>
    </row>
    <row r="49" spans="2:9" ht="17.25" customHeight="1">
      <c r="B49" s="390"/>
      <c r="C49" s="391"/>
      <c r="D49" s="391"/>
      <c r="E49" s="391"/>
      <c r="F49" s="391"/>
      <c r="G49" s="391"/>
      <c r="H49" s="613"/>
      <c r="I49" s="392"/>
    </row>
    <row r="50" spans="2:9" ht="17.25" customHeight="1">
      <c r="B50" s="390"/>
      <c r="C50" s="391"/>
      <c r="D50" s="391"/>
      <c r="E50" s="391"/>
      <c r="F50" s="391"/>
      <c r="G50" s="391"/>
      <c r="H50" s="613"/>
      <c r="I50" s="392"/>
    </row>
    <row r="51" spans="2:9" ht="17.25" customHeight="1">
      <c r="B51" s="390"/>
      <c r="C51" s="391"/>
      <c r="D51" s="391"/>
      <c r="E51" s="391"/>
      <c r="F51" s="391"/>
      <c r="G51" s="391"/>
      <c r="H51" s="613"/>
      <c r="I51" s="392"/>
    </row>
    <row r="52" spans="2:9" ht="17.25" customHeight="1">
      <c r="B52" s="390"/>
      <c r="C52" s="391"/>
      <c r="D52" s="391"/>
      <c r="E52" s="391"/>
      <c r="F52" s="391"/>
      <c r="G52" s="391"/>
      <c r="H52" s="613"/>
      <c r="I52" s="392"/>
    </row>
    <row r="53" spans="2:9" ht="17.25" customHeight="1">
      <c r="B53" s="390"/>
      <c r="C53" s="391"/>
      <c r="D53" s="391"/>
      <c r="E53" s="391"/>
      <c r="F53" s="391"/>
      <c r="G53" s="391"/>
      <c r="H53" s="613"/>
      <c r="I53" s="392"/>
    </row>
    <row r="54" spans="2:9" ht="17.25" customHeight="1">
      <c r="B54" s="390"/>
      <c r="C54" s="391"/>
      <c r="D54" s="391"/>
      <c r="E54" s="391"/>
      <c r="F54" s="391"/>
      <c r="G54" s="391"/>
      <c r="H54" s="613"/>
      <c r="I54" s="392"/>
    </row>
    <row r="55" spans="2:9" ht="17.25" customHeight="1">
      <c r="B55" s="390"/>
      <c r="C55" s="391"/>
      <c r="D55" s="391"/>
      <c r="E55" s="391"/>
      <c r="F55" s="391"/>
      <c r="G55" s="391"/>
      <c r="H55" s="613"/>
      <c r="I55" s="392"/>
    </row>
    <row r="56" spans="2:9" ht="17.25" customHeight="1">
      <c r="B56" s="390"/>
      <c r="C56" s="391"/>
      <c r="D56" s="391"/>
      <c r="E56" s="391"/>
      <c r="F56" s="391"/>
      <c r="G56" s="391"/>
      <c r="H56" s="613"/>
      <c r="I56" s="392"/>
    </row>
    <row r="57" spans="2:9" ht="17.25" customHeight="1">
      <c r="B57" s="390"/>
      <c r="C57" s="391"/>
      <c r="D57" s="391"/>
      <c r="E57" s="391"/>
      <c r="F57" s="391"/>
      <c r="G57" s="391"/>
      <c r="H57" s="613"/>
      <c r="I57" s="392"/>
    </row>
    <row r="58" spans="2:9" ht="17.25" customHeight="1">
      <c r="B58" s="390"/>
      <c r="C58" s="391"/>
      <c r="D58" s="391"/>
      <c r="E58" s="391"/>
      <c r="F58" s="391"/>
      <c r="G58" s="391"/>
      <c r="H58" s="613"/>
      <c r="I58" s="392"/>
    </row>
    <row r="59" spans="2:9" ht="17.25" customHeight="1">
      <c r="B59" s="390"/>
      <c r="C59" s="391"/>
      <c r="D59" s="391"/>
      <c r="E59" s="391"/>
      <c r="F59" s="391"/>
      <c r="G59" s="391"/>
      <c r="H59" s="613"/>
      <c r="I59" s="392"/>
    </row>
    <row r="60" spans="2:9" ht="17.25" customHeight="1">
      <c r="B60" s="390"/>
      <c r="C60" s="391"/>
      <c r="D60" s="391"/>
      <c r="E60" s="391"/>
      <c r="F60" s="391"/>
      <c r="G60" s="391"/>
      <c r="H60" s="613"/>
      <c r="I60" s="392"/>
    </row>
    <row r="61" spans="2:9" ht="17.25" customHeight="1">
      <c r="B61" s="390"/>
      <c r="C61" s="391"/>
      <c r="D61" s="391"/>
      <c r="E61" s="391"/>
      <c r="F61" s="391"/>
      <c r="G61" s="391"/>
      <c r="H61" s="613"/>
      <c r="I61" s="392"/>
    </row>
    <row r="62" spans="2:9" ht="17.25" customHeight="1">
      <c r="B62" s="390"/>
      <c r="C62" s="391"/>
      <c r="D62" s="391"/>
      <c r="E62" s="391"/>
      <c r="F62" s="391"/>
      <c r="G62" s="391"/>
      <c r="H62" s="613"/>
      <c r="I62" s="392"/>
    </row>
    <row r="63" spans="2:9" ht="17.25" customHeight="1">
      <c r="B63" s="390"/>
      <c r="C63" s="391"/>
      <c r="D63" s="391"/>
      <c r="E63" s="391"/>
      <c r="F63" s="391"/>
      <c r="G63" s="391"/>
      <c r="H63" s="613"/>
      <c r="I63" s="392"/>
    </row>
    <row r="64" spans="2:9" ht="17.25" customHeight="1">
      <c r="B64" s="390"/>
      <c r="C64" s="391"/>
      <c r="D64" s="391"/>
      <c r="E64" s="391"/>
      <c r="F64" s="391"/>
      <c r="G64" s="391"/>
      <c r="H64" s="613"/>
      <c r="I64" s="392"/>
    </row>
    <row r="65" spans="2:9" ht="17.25" customHeight="1">
      <c r="B65" s="390"/>
      <c r="C65" s="391"/>
      <c r="D65" s="391"/>
      <c r="E65" s="391"/>
      <c r="F65" s="391"/>
      <c r="G65" s="391"/>
      <c r="H65" s="613"/>
      <c r="I65" s="392"/>
    </row>
    <row r="66" spans="2:9" ht="17.25" customHeight="1">
      <c r="B66" s="390"/>
      <c r="C66" s="391"/>
      <c r="D66" s="391"/>
      <c r="E66" s="391"/>
      <c r="F66" s="391"/>
      <c r="G66" s="391"/>
      <c r="H66" s="613"/>
      <c r="I66" s="392"/>
    </row>
    <row r="67" spans="2:9" ht="17.25" customHeight="1">
      <c r="B67" s="390"/>
      <c r="C67" s="391"/>
      <c r="D67" s="391"/>
      <c r="E67" s="391"/>
      <c r="F67" s="391"/>
      <c r="G67" s="391"/>
      <c r="H67" s="613"/>
      <c r="I67" s="392"/>
    </row>
    <row r="68" spans="2:9" ht="17.25" customHeight="1">
      <c r="B68" s="390"/>
      <c r="C68" s="391"/>
      <c r="D68" s="391"/>
      <c r="E68" s="391"/>
      <c r="F68" s="391"/>
      <c r="G68" s="391"/>
      <c r="H68" s="613"/>
      <c r="I68" s="392"/>
    </row>
    <row r="69" spans="2:9" ht="17.25" customHeight="1">
      <c r="B69" s="390"/>
      <c r="C69" s="391"/>
      <c r="D69" s="391"/>
      <c r="E69" s="391"/>
      <c r="F69" s="391"/>
      <c r="G69" s="391"/>
      <c r="H69" s="613"/>
      <c r="I69" s="392"/>
    </row>
    <row r="70" spans="2:9" ht="17.25" customHeight="1">
      <c r="B70" s="390"/>
      <c r="C70" s="391"/>
      <c r="D70" s="391"/>
      <c r="E70" s="391"/>
      <c r="F70" s="391"/>
      <c r="G70" s="391"/>
      <c r="H70" s="613"/>
      <c r="I70" s="392"/>
    </row>
    <row r="71" spans="2:9" ht="17.25" customHeight="1">
      <c r="B71" s="390"/>
      <c r="C71" s="391"/>
      <c r="D71" s="391"/>
      <c r="E71" s="391"/>
      <c r="F71" s="391"/>
      <c r="G71" s="391"/>
      <c r="H71" s="613"/>
      <c r="I71" s="392"/>
    </row>
    <row r="72" spans="2:9" ht="17.25" customHeight="1">
      <c r="B72" s="390"/>
      <c r="C72" s="391"/>
      <c r="D72" s="391"/>
      <c r="E72" s="391"/>
      <c r="F72" s="391"/>
      <c r="G72" s="391"/>
      <c r="H72" s="613"/>
      <c r="I72" s="392"/>
    </row>
    <row r="73" spans="2:9" ht="17.25" customHeight="1">
      <c r="B73" s="393"/>
      <c r="C73" s="394"/>
      <c r="D73" s="394"/>
      <c r="E73" s="394"/>
      <c r="F73" s="394"/>
      <c r="G73" s="394"/>
      <c r="H73" s="614"/>
      <c r="I73" s="395"/>
    </row>
    <row r="74" spans="2:9" ht="18" customHeight="1">
      <c r="B74" s="615" t="s">
        <v>184</v>
      </c>
      <c r="C74" s="615"/>
      <c r="D74" s="615"/>
      <c r="E74" s="615"/>
      <c r="F74" s="615"/>
      <c r="G74" s="615"/>
      <c r="H74" s="616"/>
      <c r="I74" s="615"/>
    </row>
    <row r="75" spans="2:9">
      <c r="B75" s="83"/>
      <c r="C75" s="83"/>
      <c r="D75" s="83"/>
      <c r="E75" s="83"/>
      <c r="F75" s="83"/>
      <c r="G75" s="83"/>
      <c r="H75" s="613"/>
      <c r="I75" s="83"/>
    </row>
  </sheetData>
  <sheetProtection algorithmName="SHA-512" hashValue="ubx2SJt9IwD4aW19x2aWEP2Wo4RlrytGbEQ0fEPhSQotJTdnIFQ2HYDTeIEp2yHYqeg8KTZAb1nenxTAOlOBRQ==" saltValue="YuUZZDyd0tZwQon7ZQUqMQ==" spinCount="100000" sheet="1" objects="1" scenarios="1"/>
  <mergeCells count="1">
    <mergeCell ref="B44:I44"/>
  </mergeCells>
  <printOptions horizontalCentered="1"/>
  <pageMargins left="0.39370078740157483" right="0.39370078740157483" top="0.59055118110236227" bottom="0.59055118110236227" header="0.39370078740157483" footer="0.39370078740157483"/>
  <pageSetup paperSize="125" scale="83" orientation="landscape" r:id="rId1"/>
  <drawing r:id="rId2"/>
  <tableParts count="1">
    <tablePart r:id="rId3"/>
  </tablePart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U43"/>
  <sheetViews>
    <sheetView zoomScale="80" zoomScaleNormal="80" workbookViewId="0"/>
  </sheetViews>
  <sheetFormatPr baseColWidth="10" defaultRowHeight="15"/>
  <cols>
    <col min="1" max="1" width="4.140625" customWidth="1"/>
    <col min="13" max="13" width="26.28515625" customWidth="1"/>
    <col min="16" max="16" width="8.140625" customWidth="1"/>
  </cols>
  <sheetData>
    <row r="2" spans="2:16" ht="15.75" customHeight="1">
      <c r="B2" s="1197" t="s">
        <v>664</v>
      </c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</row>
    <row r="3" spans="2:16"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</row>
    <row r="4" spans="2:16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</row>
    <row r="5" spans="2:16"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1"/>
    </row>
    <row r="6" spans="2:16"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1"/>
    </row>
    <row r="7" spans="2:16"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1"/>
    </row>
    <row r="8" spans="2:16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</row>
    <row r="9" spans="2:16"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1"/>
    </row>
    <row r="10" spans="2:16"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1"/>
    </row>
    <row r="11" spans="2:16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1"/>
    </row>
    <row r="12" spans="2:16"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1"/>
    </row>
    <row r="13" spans="2:16"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1"/>
    </row>
    <row r="14" spans="2:16">
      <c r="B14" s="269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1"/>
    </row>
    <row r="15" spans="2:16">
      <c r="B15" s="269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1"/>
    </row>
    <row r="16" spans="2:16">
      <c r="B16" s="269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1"/>
    </row>
    <row r="17" spans="2:16">
      <c r="B17" s="269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1"/>
    </row>
    <row r="18" spans="2:16">
      <c r="B18" s="269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1"/>
    </row>
    <row r="19" spans="2:16">
      <c r="B19" s="269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1"/>
    </row>
    <row r="20" spans="2:16"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1"/>
    </row>
    <row r="21" spans="2:16">
      <c r="B21" s="269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1"/>
    </row>
    <row r="22" spans="2:16">
      <c r="B22" s="269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1"/>
    </row>
    <row r="23" spans="2:16">
      <c r="B23" s="269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1"/>
    </row>
    <row r="24" spans="2:16"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1"/>
    </row>
    <row r="25" spans="2:16">
      <c r="B25" s="269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1"/>
    </row>
    <row r="26" spans="2:16">
      <c r="B26" s="269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1"/>
    </row>
    <row r="27" spans="2:16">
      <c r="B27" s="269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1"/>
    </row>
    <row r="28" spans="2:16">
      <c r="B28" s="269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1"/>
    </row>
    <row r="29" spans="2:16"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1"/>
    </row>
    <row r="30" spans="2:16">
      <c r="B30" s="269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1"/>
    </row>
    <row r="31" spans="2:16">
      <c r="B31" s="269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1"/>
    </row>
    <row r="32" spans="2:16">
      <c r="B32" s="269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1"/>
    </row>
    <row r="33" spans="2:21">
      <c r="B33" s="269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1"/>
    </row>
    <row r="34" spans="2:21">
      <c r="B34" s="269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1"/>
    </row>
    <row r="35" spans="2:21">
      <c r="B35" s="269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1"/>
    </row>
    <row r="36" spans="2:21" ht="3.75" customHeight="1">
      <c r="B36" s="272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4"/>
    </row>
    <row r="37" spans="2:21">
      <c r="B37" s="1403" t="s">
        <v>663</v>
      </c>
    </row>
    <row r="43" spans="2:21">
      <c r="U43" s="882"/>
    </row>
  </sheetData>
  <sheetProtection algorithmName="SHA-512" hashValue="DyYA7jy+XRYfmJ+6ZVDuWaR7ITeG60Xceg4FrNvqmYVb2eh4Qcble+bAhF62woeV/U9ksvsSXaqNOjwI1cCwdA==" saltValue="D7BVXlM2Vgwv9u3HgxhT0g==" spinCount="100000" sheet="1" objects="1" scenarios="1"/>
  <mergeCells count="1">
    <mergeCell ref="B2:P2"/>
  </mergeCells>
  <pageMargins left="0.70866141732283472" right="0.70866141732283472" top="0.74803149606299213" bottom="0.74803149606299213" header="0.31496062992125984" footer="0.31496062992125984"/>
  <pageSetup paperSize="125" scale="61" orientation="landscape" horizontalDpi="1200" verticalDpi="1200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916"/>
  <sheetViews>
    <sheetView view="pageBreakPreview" zoomScale="60" zoomScaleNormal="85" workbookViewId="0"/>
  </sheetViews>
  <sheetFormatPr baseColWidth="10" defaultColWidth="11.42578125" defaultRowHeight="12"/>
  <cols>
    <col min="1" max="1" width="18.5703125" style="883" customWidth="1"/>
    <col min="2" max="2" width="31.28515625" style="883" customWidth="1"/>
    <col min="3" max="3" width="23.7109375" style="883" customWidth="1"/>
    <col min="4" max="5" width="21.42578125" style="883" customWidth="1"/>
    <col min="6" max="7" width="27.7109375" style="883" customWidth="1"/>
    <col min="8" max="8" width="15.7109375" style="883" bestFit="1" customWidth="1"/>
    <col min="9" max="9" width="29.28515625" style="883" bestFit="1" customWidth="1"/>
    <col min="10" max="10" width="11.5703125" style="883" bestFit="1" customWidth="1"/>
    <col min="11" max="11" width="24.85546875" style="883" bestFit="1" customWidth="1"/>
    <col min="12" max="12" width="29.28515625" style="883" bestFit="1" customWidth="1"/>
    <col min="13" max="13" width="16.140625" style="883" bestFit="1" customWidth="1"/>
    <col min="14" max="14" width="24.7109375" style="883" bestFit="1" customWidth="1"/>
    <col min="15" max="15" width="19.7109375" style="883" customWidth="1"/>
    <col min="16" max="16" width="17.85546875" style="883" bestFit="1" customWidth="1"/>
    <col min="17" max="16384" width="11.42578125" style="883"/>
  </cols>
  <sheetData>
    <row r="1" spans="1:16" ht="34.5" customHeight="1">
      <c r="K1" s="887"/>
    </row>
    <row r="2" spans="1:16" ht="34.5" customHeight="1">
      <c r="M2" s="923"/>
      <c r="P2" s="888"/>
    </row>
    <row r="3" spans="1:16" s="920" customFormat="1" ht="21.75" customHeight="1">
      <c r="A3" s="886"/>
      <c r="B3" s="1347" t="s">
        <v>658</v>
      </c>
      <c r="C3" s="1347" t="s">
        <v>667</v>
      </c>
      <c r="D3" s="1347" t="s">
        <v>668</v>
      </c>
      <c r="E3" s="1348" t="s">
        <v>21</v>
      </c>
      <c r="F3" s="1347" t="s">
        <v>662</v>
      </c>
      <c r="G3" s="1347" t="s">
        <v>661</v>
      </c>
      <c r="H3" s="1347" t="s">
        <v>660</v>
      </c>
      <c r="I3" s="1347"/>
      <c r="K3" s="1350" t="s">
        <v>658</v>
      </c>
      <c r="L3" s="1350" t="s">
        <v>659</v>
      </c>
      <c r="M3" s="922"/>
      <c r="N3" s="1350" t="s">
        <v>658</v>
      </c>
      <c r="O3" s="1350" t="s">
        <v>656</v>
      </c>
      <c r="P3" s="921"/>
    </row>
    <row r="4" spans="1:16" s="920" customFormat="1" ht="26.25" customHeight="1">
      <c r="A4" s="886"/>
      <c r="B4" s="1347"/>
      <c r="C4" s="1347"/>
      <c r="D4" s="1347"/>
      <c r="E4" s="1349"/>
      <c r="F4" s="1347"/>
      <c r="G4" s="1347"/>
      <c r="H4" s="978" t="s">
        <v>657</v>
      </c>
      <c r="I4" s="978" t="s">
        <v>656</v>
      </c>
      <c r="K4" s="1350"/>
      <c r="L4" s="1350"/>
      <c r="N4" s="1350"/>
      <c r="O4" s="1350"/>
    </row>
    <row r="5" spans="1:16" ht="24" customHeight="1">
      <c r="A5" s="886"/>
      <c r="B5" s="909" t="s">
        <v>27</v>
      </c>
      <c r="C5" s="908">
        <v>1</v>
      </c>
      <c r="D5" s="908"/>
      <c r="E5" s="908">
        <v>1</v>
      </c>
      <c r="F5" s="917">
        <v>20583333</v>
      </c>
      <c r="G5" s="917">
        <v>20.583333</v>
      </c>
      <c r="H5" s="919">
        <v>7.0921985815602835E-3</v>
      </c>
      <c r="I5" s="919">
        <v>3.0965291939947445E-2</v>
      </c>
      <c r="K5" s="904" t="s">
        <v>655</v>
      </c>
      <c r="L5" s="918">
        <v>1</v>
      </c>
      <c r="N5" s="904" t="s">
        <v>655</v>
      </c>
      <c r="O5" s="917">
        <v>20.583333</v>
      </c>
    </row>
    <row r="6" spans="1:16" ht="24" customHeight="1">
      <c r="A6" s="886"/>
      <c r="B6" s="902" t="s">
        <v>28</v>
      </c>
      <c r="C6" s="901">
        <v>2</v>
      </c>
      <c r="D6" s="901"/>
      <c r="E6" s="901">
        <v>2</v>
      </c>
      <c r="F6" s="915">
        <v>4795139.0999999996</v>
      </c>
      <c r="G6" s="915">
        <v>4.7951390999999992</v>
      </c>
      <c r="H6" s="916">
        <v>1.4184397163120567E-2</v>
      </c>
      <c r="I6" s="916">
        <v>7.213743377914395E-3</v>
      </c>
      <c r="K6" s="897" t="s">
        <v>654</v>
      </c>
      <c r="L6" s="898">
        <v>2</v>
      </c>
      <c r="N6" s="897" t="s">
        <v>654</v>
      </c>
      <c r="O6" s="915">
        <v>4.7951390999999992</v>
      </c>
    </row>
    <row r="7" spans="1:16" ht="24" customHeight="1">
      <c r="A7" s="886"/>
      <c r="B7" s="909" t="s">
        <v>30</v>
      </c>
      <c r="C7" s="908">
        <v>13</v>
      </c>
      <c r="D7" s="908">
        <v>3</v>
      </c>
      <c r="E7" s="908">
        <v>16</v>
      </c>
      <c r="F7" s="903">
        <v>171543312.13</v>
      </c>
      <c r="G7" s="903">
        <v>171.54331213</v>
      </c>
      <c r="H7" s="907">
        <v>0.11347517730496454</v>
      </c>
      <c r="I7" s="906">
        <v>0.25806747335093777</v>
      </c>
      <c r="K7" s="904" t="s">
        <v>653</v>
      </c>
      <c r="L7" s="905">
        <v>16</v>
      </c>
      <c r="N7" s="904" t="s">
        <v>653</v>
      </c>
      <c r="O7" s="903">
        <v>171.54331213</v>
      </c>
    </row>
    <row r="8" spans="1:16" ht="24" customHeight="1">
      <c r="A8" s="886"/>
      <c r="B8" s="914" t="s">
        <v>33</v>
      </c>
      <c r="C8" s="913">
        <v>2</v>
      </c>
      <c r="D8" s="913"/>
      <c r="E8" s="913">
        <v>2</v>
      </c>
      <c r="F8" s="912">
        <v>24218110</v>
      </c>
      <c r="G8" s="912">
        <v>24.218109999999999</v>
      </c>
      <c r="H8" s="911">
        <v>1.4184397163120567E-2</v>
      </c>
      <c r="I8" s="910">
        <v>3.6433402033760061E-2</v>
      </c>
      <c r="K8" s="897" t="s">
        <v>652</v>
      </c>
      <c r="L8" s="898">
        <v>2</v>
      </c>
      <c r="N8" s="897" t="s">
        <v>652</v>
      </c>
      <c r="O8" s="896">
        <v>24.218109999999999</v>
      </c>
    </row>
    <row r="9" spans="1:16" ht="24" customHeight="1">
      <c r="A9" s="886"/>
      <c r="B9" s="909" t="s">
        <v>34</v>
      </c>
      <c r="C9" s="908">
        <v>7</v>
      </c>
      <c r="D9" s="908"/>
      <c r="E9" s="908">
        <v>7</v>
      </c>
      <c r="F9" s="903">
        <v>9537879.9800000004</v>
      </c>
      <c r="G9" s="903">
        <v>9.5378799799999996</v>
      </c>
      <c r="H9" s="907">
        <v>4.9645390070921988E-2</v>
      </c>
      <c r="I9" s="906">
        <v>1.4348659571745748E-2</v>
      </c>
      <c r="K9" s="904" t="s">
        <v>651</v>
      </c>
      <c r="L9" s="905">
        <v>7</v>
      </c>
      <c r="N9" s="904" t="s">
        <v>651</v>
      </c>
      <c r="O9" s="903">
        <v>9.5378799799999996</v>
      </c>
    </row>
    <row r="10" spans="1:16" ht="24" customHeight="1">
      <c r="A10" s="886"/>
      <c r="B10" s="902" t="s">
        <v>35</v>
      </c>
      <c r="C10" s="901">
        <v>3</v>
      </c>
      <c r="D10" s="901"/>
      <c r="E10" s="901">
        <v>3</v>
      </c>
      <c r="F10" s="896">
        <v>77655227.140000001</v>
      </c>
      <c r="G10" s="896">
        <v>77.655227139999994</v>
      </c>
      <c r="H10" s="900">
        <v>2.1276595744680851E-2</v>
      </c>
      <c r="I10" s="899">
        <v>0.11682348913332112</v>
      </c>
      <c r="K10" s="897" t="s">
        <v>650</v>
      </c>
      <c r="L10" s="898">
        <v>3</v>
      </c>
      <c r="N10" s="897" t="s">
        <v>650</v>
      </c>
      <c r="O10" s="896">
        <v>77.655227139999994</v>
      </c>
    </row>
    <row r="11" spans="1:16" ht="24" customHeight="1">
      <c r="A11" s="886"/>
      <c r="B11" s="909" t="s">
        <v>665</v>
      </c>
      <c r="C11" s="908">
        <v>2</v>
      </c>
      <c r="D11" s="908"/>
      <c r="E11" s="908">
        <v>2</v>
      </c>
      <c r="F11" s="903">
        <v>10978045</v>
      </c>
      <c r="G11" s="903">
        <v>10.978045</v>
      </c>
      <c r="H11" s="907">
        <v>1.4184397163120567E-2</v>
      </c>
      <c r="I11" s="906">
        <v>1.6515224640969484E-2</v>
      </c>
      <c r="K11" s="904" t="s">
        <v>649</v>
      </c>
      <c r="L11" s="905">
        <v>2</v>
      </c>
      <c r="N11" s="904" t="s">
        <v>649</v>
      </c>
      <c r="O11" s="903">
        <v>10.978045</v>
      </c>
    </row>
    <row r="12" spans="1:16" ht="24" customHeight="1">
      <c r="A12" s="886"/>
      <c r="B12" s="902" t="s">
        <v>37</v>
      </c>
      <c r="C12" s="901">
        <v>2</v>
      </c>
      <c r="D12" s="901">
        <v>1</v>
      </c>
      <c r="E12" s="901">
        <v>3</v>
      </c>
      <c r="F12" s="896">
        <v>8652774.5999999996</v>
      </c>
      <c r="G12" s="896">
        <v>8.652774599999999</v>
      </c>
      <c r="H12" s="900">
        <v>2.1276595744680851E-2</v>
      </c>
      <c r="I12" s="899">
        <v>1.3017118830053518E-2</v>
      </c>
      <c r="K12" s="897" t="s">
        <v>648</v>
      </c>
      <c r="L12" s="898">
        <v>3</v>
      </c>
      <c r="N12" s="897" t="s">
        <v>648</v>
      </c>
      <c r="O12" s="896">
        <v>8.652774599999999</v>
      </c>
    </row>
    <row r="13" spans="1:16" ht="24" customHeight="1">
      <c r="A13" s="886"/>
      <c r="B13" s="909" t="s">
        <v>38</v>
      </c>
      <c r="C13" s="908">
        <v>16</v>
      </c>
      <c r="D13" s="908"/>
      <c r="E13" s="908">
        <v>16</v>
      </c>
      <c r="F13" s="903">
        <v>35371005.879999995</v>
      </c>
      <c r="G13" s="903">
        <v>35.371005879999998</v>
      </c>
      <c r="H13" s="907">
        <v>0.11347517730496454</v>
      </c>
      <c r="I13" s="906">
        <v>5.3211670009118424E-2</v>
      </c>
      <c r="K13" s="904" t="s">
        <v>647</v>
      </c>
      <c r="L13" s="905">
        <v>16</v>
      </c>
      <c r="N13" s="904" t="s">
        <v>647</v>
      </c>
      <c r="O13" s="903">
        <v>35.371005879999998</v>
      </c>
    </row>
    <row r="14" spans="1:16" ht="24" customHeight="1">
      <c r="A14" s="886"/>
      <c r="B14" s="902" t="s">
        <v>39</v>
      </c>
      <c r="C14" s="901">
        <v>3</v>
      </c>
      <c r="D14" s="901"/>
      <c r="E14" s="901">
        <v>3</v>
      </c>
      <c r="F14" s="896">
        <v>14690047.800000001</v>
      </c>
      <c r="G14" s="896">
        <v>14.6900478</v>
      </c>
      <c r="H14" s="900">
        <v>2.1276595744680851E-2</v>
      </c>
      <c r="I14" s="899">
        <v>2.2099512199447131E-2</v>
      </c>
      <c r="K14" s="897" t="s">
        <v>646</v>
      </c>
      <c r="L14" s="898">
        <v>3</v>
      </c>
      <c r="N14" s="897" t="s">
        <v>646</v>
      </c>
      <c r="O14" s="896">
        <v>14.6900478</v>
      </c>
    </row>
    <row r="15" spans="1:16" ht="24" customHeight="1">
      <c r="A15" s="886"/>
      <c r="B15" s="909" t="s">
        <v>40</v>
      </c>
      <c r="C15" s="908">
        <v>1</v>
      </c>
      <c r="D15" s="908"/>
      <c r="E15" s="908">
        <v>1</v>
      </c>
      <c r="F15" s="903">
        <v>2394792.06</v>
      </c>
      <c r="G15" s="903">
        <v>2.3947920599999999</v>
      </c>
      <c r="H15" s="907">
        <v>7.0921985815602835E-3</v>
      </c>
      <c r="I15" s="906">
        <v>3.6026932700048207E-3</v>
      </c>
      <c r="K15" s="904" t="s">
        <v>645</v>
      </c>
      <c r="L15" s="905">
        <v>1</v>
      </c>
      <c r="N15" s="904" t="s">
        <v>645</v>
      </c>
      <c r="O15" s="903">
        <v>2.3947920599999999</v>
      </c>
    </row>
    <row r="16" spans="1:16" ht="24" customHeight="1">
      <c r="A16" s="886"/>
      <c r="B16" s="902" t="s">
        <v>41</v>
      </c>
      <c r="C16" s="901">
        <v>8</v>
      </c>
      <c r="D16" s="901">
        <v>2</v>
      </c>
      <c r="E16" s="901">
        <v>10</v>
      </c>
      <c r="F16" s="896">
        <v>26859913.650000002</v>
      </c>
      <c r="G16" s="896">
        <v>26.859913650000003</v>
      </c>
      <c r="H16" s="900">
        <v>7.0921985815602842E-2</v>
      </c>
      <c r="I16" s="899">
        <v>4.0407696248903391E-2</v>
      </c>
      <c r="K16" s="897" t="s">
        <v>644</v>
      </c>
      <c r="L16" s="898">
        <v>10</v>
      </c>
      <c r="N16" s="897" t="s">
        <v>644</v>
      </c>
      <c r="O16" s="896">
        <v>26.859913650000003</v>
      </c>
    </row>
    <row r="17" spans="1:15" ht="24" customHeight="1">
      <c r="A17" s="886"/>
      <c r="B17" s="909" t="s">
        <v>44</v>
      </c>
      <c r="C17" s="908">
        <v>1</v>
      </c>
      <c r="D17" s="908">
        <v>1</v>
      </c>
      <c r="E17" s="908">
        <v>2</v>
      </c>
      <c r="F17" s="903">
        <v>2540252.23</v>
      </c>
      <c r="G17" s="903">
        <v>2.5402522300000001</v>
      </c>
      <c r="H17" s="907">
        <v>1.4184397163120567E-2</v>
      </c>
      <c r="I17" s="906">
        <v>3.8215216118328613E-3</v>
      </c>
      <c r="K17" s="904" t="s">
        <v>643</v>
      </c>
      <c r="L17" s="905">
        <v>2</v>
      </c>
      <c r="N17" s="904" t="s">
        <v>643</v>
      </c>
      <c r="O17" s="903">
        <v>2.5402522300000001</v>
      </c>
    </row>
    <row r="18" spans="1:15" ht="24" customHeight="1">
      <c r="A18" s="886"/>
      <c r="B18" s="902" t="s">
        <v>45</v>
      </c>
      <c r="C18" s="901">
        <v>9</v>
      </c>
      <c r="D18" s="901"/>
      <c r="E18" s="901">
        <v>9</v>
      </c>
      <c r="F18" s="896">
        <v>68331000</v>
      </c>
      <c r="G18" s="896">
        <v>68.331000000000003</v>
      </c>
      <c r="H18" s="900">
        <v>6.3829787234042548E-2</v>
      </c>
      <c r="I18" s="899">
        <v>0.10279624604764198</v>
      </c>
      <c r="K18" s="897" t="s">
        <v>642</v>
      </c>
      <c r="L18" s="898">
        <v>9</v>
      </c>
      <c r="N18" s="897" t="s">
        <v>642</v>
      </c>
      <c r="O18" s="896">
        <v>68.331000000000003</v>
      </c>
    </row>
    <row r="19" spans="1:15" ht="24" customHeight="1">
      <c r="A19" s="886"/>
      <c r="B19" s="914" t="s">
        <v>46</v>
      </c>
      <c r="C19" s="913">
        <v>1</v>
      </c>
      <c r="D19" s="913">
        <v>2</v>
      </c>
      <c r="E19" s="913">
        <v>3</v>
      </c>
      <c r="F19" s="912">
        <v>3073425.1</v>
      </c>
      <c r="G19" s="912">
        <v>3.0734251000000001</v>
      </c>
      <c r="H19" s="911">
        <v>2.1276595744680851E-2</v>
      </c>
      <c r="I19" s="910">
        <v>4.6236197741669031E-3</v>
      </c>
      <c r="K19" s="904" t="s">
        <v>641</v>
      </c>
      <c r="L19" s="905">
        <v>3</v>
      </c>
      <c r="N19" s="904" t="s">
        <v>641</v>
      </c>
      <c r="O19" s="903">
        <v>3.0734251000000001</v>
      </c>
    </row>
    <row r="20" spans="1:15" ht="24" customHeight="1">
      <c r="A20" s="886"/>
      <c r="B20" s="914" t="s">
        <v>47</v>
      </c>
      <c r="C20" s="913">
        <v>7</v>
      </c>
      <c r="D20" s="913">
        <v>11</v>
      </c>
      <c r="E20" s="913">
        <v>18</v>
      </c>
      <c r="F20" s="912">
        <v>57522430.300000004</v>
      </c>
      <c r="G20" s="912">
        <v>57.522430300000003</v>
      </c>
      <c r="H20" s="911">
        <v>0.1276595744680851</v>
      </c>
      <c r="I20" s="910">
        <v>8.6535977790126548E-2</v>
      </c>
      <c r="K20" s="897" t="s">
        <v>640</v>
      </c>
      <c r="L20" s="898">
        <v>18</v>
      </c>
      <c r="N20" s="897" t="s">
        <v>640</v>
      </c>
      <c r="O20" s="896">
        <v>57.522430300000003</v>
      </c>
    </row>
    <row r="21" spans="1:15" ht="24" customHeight="1">
      <c r="A21" s="886"/>
      <c r="B21" s="909" t="s">
        <v>49</v>
      </c>
      <c r="C21" s="908">
        <v>2</v>
      </c>
      <c r="D21" s="908">
        <v>2</v>
      </c>
      <c r="E21" s="908">
        <v>4</v>
      </c>
      <c r="F21" s="903">
        <v>35791628.439999998</v>
      </c>
      <c r="G21" s="903">
        <v>35.791628439999997</v>
      </c>
      <c r="H21" s="907">
        <v>2.8368794326241134E-2</v>
      </c>
      <c r="I21" s="906">
        <v>5.3844448984560742E-2</v>
      </c>
      <c r="K21" s="904" t="s">
        <v>639</v>
      </c>
      <c r="L21" s="905">
        <v>4</v>
      </c>
      <c r="N21" s="904" t="s">
        <v>639</v>
      </c>
      <c r="O21" s="903">
        <v>35.791628439999997</v>
      </c>
    </row>
    <row r="22" spans="1:15" ht="24" customHeight="1">
      <c r="A22" s="886"/>
      <c r="B22" s="902" t="s">
        <v>50</v>
      </c>
      <c r="C22" s="901">
        <v>1</v>
      </c>
      <c r="D22" s="901"/>
      <c r="E22" s="901">
        <v>1</v>
      </c>
      <c r="F22" s="896">
        <v>12910577.42</v>
      </c>
      <c r="G22" s="896">
        <v>12.910577419999999</v>
      </c>
      <c r="H22" s="900">
        <v>7.0921985815602835E-3</v>
      </c>
      <c r="I22" s="899">
        <v>1.9422500667097671E-2</v>
      </c>
      <c r="K22" s="897" t="s">
        <v>638</v>
      </c>
      <c r="L22" s="898">
        <v>1</v>
      </c>
      <c r="N22" s="897" t="s">
        <v>638</v>
      </c>
      <c r="O22" s="896">
        <v>12.910577419999999</v>
      </c>
    </row>
    <row r="23" spans="1:15" ht="24" customHeight="1">
      <c r="A23" s="886"/>
      <c r="B23" s="909" t="s">
        <v>192</v>
      </c>
      <c r="C23" s="908">
        <v>6</v>
      </c>
      <c r="D23" s="908"/>
      <c r="E23" s="908">
        <v>6</v>
      </c>
      <c r="F23" s="903">
        <v>16731146.4</v>
      </c>
      <c r="G23" s="903">
        <v>16.7311464</v>
      </c>
      <c r="H23" s="907">
        <v>4.2553191489361701E-2</v>
      </c>
      <c r="I23" s="906">
        <v>2.5170113740374346E-2</v>
      </c>
      <c r="K23" s="904" t="s">
        <v>637</v>
      </c>
      <c r="L23" s="905">
        <v>6</v>
      </c>
      <c r="N23" s="904" t="s">
        <v>637</v>
      </c>
      <c r="O23" s="903">
        <v>16.7311464</v>
      </c>
    </row>
    <row r="24" spans="1:15" ht="24" customHeight="1">
      <c r="A24" s="886"/>
      <c r="B24" s="902" t="s">
        <v>53</v>
      </c>
      <c r="C24" s="901">
        <v>12</v>
      </c>
      <c r="D24" s="901"/>
      <c r="E24" s="901">
        <v>12</v>
      </c>
      <c r="F24" s="896">
        <v>16868536.969999999</v>
      </c>
      <c r="G24" s="896">
        <v>16.868536969999997</v>
      </c>
      <c r="H24" s="900">
        <v>8.5106382978723402E-2</v>
      </c>
      <c r="I24" s="899">
        <v>2.5376802283471118E-2</v>
      </c>
      <c r="K24" s="897" t="s">
        <v>636</v>
      </c>
      <c r="L24" s="898">
        <v>12</v>
      </c>
      <c r="N24" s="897" t="s">
        <v>636</v>
      </c>
      <c r="O24" s="896">
        <v>16.868536969999997</v>
      </c>
    </row>
    <row r="25" spans="1:15" ht="24" customHeight="1">
      <c r="A25" s="886"/>
      <c r="B25" s="909" t="s">
        <v>54</v>
      </c>
      <c r="C25" s="908">
        <v>3</v>
      </c>
      <c r="D25" s="908"/>
      <c r="E25" s="908">
        <v>3</v>
      </c>
      <c r="F25" s="903">
        <v>16973937.060000002</v>
      </c>
      <c r="G25" s="903">
        <v>16.973937060000001</v>
      </c>
      <c r="H25" s="907">
        <v>2.1276595744680851E-2</v>
      </c>
      <c r="I25" s="906">
        <v>2.5535364774654973E-2</v>
      </c>
      <c r="K25" s="904" t="s">
        <v>635</v>
      </c>
      <c r="L25" s="905">
        <v>3</v>
      </c>
      <c r="N25" s="904" t="s">
        <v>635</v>
      </c>
      <c r="O25" s="903">
        <v>16.973937060000001</v>
      </c>
    </row>
    <row r="26" spans="1:15" ht="24" customHeight="1">
      <c r="A26" s="886"/>
      <c r="B26" s="902" t="s">
        <v>56</v>
      </c>
      <c r="C26" s="901">
        <v>3</v>
      </c>
      <c r="D26" s="901"/>
      <c r="E26" s="901">
        <v>3</v>
      </c>
      <c r="F26" s="896">
        <v>3265857.5</v>
      </c>
      <c r="G26" s="896">
        <v>3.2658575000000001</v>
      </c>
      <c r="H26" s="900">
        <v>2.1276595744680851E-2</v>
      </c>
      <c r="I26" s="899">
        <v>4.9131125130107405E-3</v>
      </c>
      <c r="K26" s="897" t="s">
        <v>634</v>
      </c>
      <c r="L26" s="898">
        <v>3</v>
      </c>
      <c r="N26" s="897" t="s">
        <v>634</v>
      </c>
      <c r="O26" s="896">
        <v>3.2658575000000001</v>
      </c>
    </row>
    <row r="27" spans="1:15" ht="24" customHeight="1">
      <c r="A27" s="886"/>
      <c r="B27" s="909" t="s">
        <v>57</v>
      </c>
      <c r="C27" s="908">
        <v>11</v>
      </c>
      <c r="D27" s="908"/>
      <c r="E27" s="908">
        <v>11</v>
      </c>
      <c r="F27" s="903">
        <v>9876808.3100000005</v>
      </c>
      <c r="G27" s="903">
        <v>9.8768083100000013</v>
      </c>
      <c r="H27" s="907">
        <v>7.8014184397163122E-2</v>
      </c>
      <c r="I27" s="906">
        <v>1.4858538835962522E-2</v>
      </c>
      <c r="K27" s="904" t="s">
        <v>633</v>
      </c>
      <c r="L27" s="905">
        <v>11</v>
      </c>
      <c r="N27" s="904" t="s">
        <v>633</v>
      </c>
      <c r="O27" s="903">
        <v>9.8768083100000013</v>
      </c>
    </row>
    <row r="28" spans="1:15" ht="24" customHeight="1">
      <c r="A28" s="886"/>
      <c r="B28" s="902" t="s">
        <v>58</v>
      </c>
      <c r="C28" s="901">
        <v>3</v>
      </c>
      <c r="D28" s="901"/>
      <c r="E28" s="901">
        <v>3</v>
      </c>
      <c r="F28" s="896">
        <v>13557537.219999999</v>
      </c>
      <c r="G28" s="896">
        <v>13.557537219999999</v>
      </c>
      <c r="H28" s="900">
        <v>2.1276595744680851E-2</v>
      </c>
      <c r="I28" s="899">
        <v>2.0395778370976336E-2</v>
      </c>
      <c r="K28" s="897" t="s">
        <v>632</v>
      </c>
      <c r="L28" s="898">
        <v>3</v>
      </c>
      <c r="N28" s="897" t="s">
        <v>632</v>
      </c>
      <c r="O28" s="896">
        <v>13.557537219999999</v>
      </c>
    </row>
    <row r="29" spans="1:15" ht="36.75" customHeight="1">
      <c r="A29" s="886"/>
      <c r="B29" s="893" t="s">
        <v>21</v>
      </c>
      <c r="C29" s="893">
        <v>119</v>
      </c>
      <c r="D29" s="894">
        <v>22</v>
      </c>
      <c r="E29" s="894">
        <v>141</v>
      </c>
      <c r="F29" s="895">
        <v>664722717.28999996</v>
      </c>
      <c r="G29" s="892">
        <v>664.72271729000011</v>
      </c>
      <c r="H29" s="895">
        <v>1</v>
      </c>
      <c r="I29" s="892">
        <v>1.0000000000000004</v>
      </c>
      <c r="K29" s="893" t="s">
        <v>21</v>
      </c>
      <c r="L29" s="894">
        <v>141</v>
      </c>
      <c r="N29" s="893" t="s">
        <v>21</v>
      </c>
      <c r="O29" s="892">
        <v>664.72271729000011</v>
      </c>
    </row>
    <row r="30" spans="1:15">
      <c r="F30" s="884"/>
      <c r="G30" s="884"/>
    </row>
    <row r="31" spans="1:15" ht="33" customHeight="1">
      <c r="B31" s="891" t="s">
        <v>631</v>
      </c>
      <c r="F31" s="884"/>
      <c r="G31" s="884"/>
    </row>
    <row r="32" spans="1:15">
      <c r="A32" s="886"/>
      <c r="B32" s="886"/>
      <c r="C32" s="886"/>
      <c r="D32" s="886"/>
      <c r="E32" s="886"/>
      <c r="F32" s="885"/>
      <c r="G32" s="885"/>
    </row>
    <row r="33" spans="1:7">
      <c r="F33" s="884"/>
      <c r="G33" s="884"/>
    </row>
    <row r="34" spans="1:7">
      <c r="A34" s="886"/>
      <c r="B34" s="886"/>
      <c r="C34" s="886"/>
      <c r="D34" s="886"/>
      <c r="E34" s="886"/>
      <c r="F34" s="885"/>
      <c r="G34" s="885"/>
    </row>
    <row r="35" spans="1:7">
      <c r="F35" s="884"/>
      <c r="G35" s="884"/>
    </row>
    <row r="36" spans="1:7">
      <c r="A36" s="886"/>
      <c r="B36" s="886"/>
      <c r="C36" s="886"/>
      <c r="D36" s="886"/>
      <c r="E36" s="886"/>
      <c r="F36" s="885"/>
      <c r="G36" s="885"/>
    </row>
    <row r="37" spans="1:7">
      <c r="F37" s="884"/>
      <c r="G37" s="884"/>
    </row>
    <row r="38" spans="1:7">
      <c r="A38" s="886"/>
      <c r="B38" s="886"/>
      <c r="C38" s="886"/>
      <c r="D38" s="886"/>
      <c r="E38" s="886"/>
      <c r="F38" s="885"/>
      <c r="G38" s="885"/>
    </row>
    <row r="39" spans="1:7">
      <c r="F39" s="884"/>
      <c r="G39" s="884"/>
    </row>
    <row r="40" spans="1:7">
      <c r="A40" s="886"/>
      <c r="B40" s="886"/>
      <c r="C40" s="886"/>
      <c r="D40" s="886"/>
      <c r="E40" s="886"/>
      <c r="F40" s="885"/>
      <c r="G40" s="885"/>
    </row>
    <row r="41" spans="1:7">
      <c r="F41" s="884"/>
      <c r="G41" s="884"/>
    </row>
    <row r="42" spans="1:7">
      <c r="A42" s="886"/>
      <c r="B42" s="886"/>
      <c r="C42" s="886"/>
      <c r="D42" s="886"/>
      <c r="E42" s="886"/>
      <c r="F42" s="885"/>
      <c r="G42" s="885"/>
    </row>
    <row r="43" spans="1:7">
      <c r="F43" s="884"/>
      <c r="G43" s="884"/>
    </row>
    <row r="44" spans="1:7">
      <c r="A44" s="886"/>
      <c r="B44" s="886"/>
      <c r="C44" s="886"/>
      <c r="D44" s="886"/>
      <c r="E44" s="886"/>
      <c r="F44" s="885"/>
      <c r="G44" s="885"/>
    </row>
    <row r="45" spans="1:7">
      <c r="F45" s="884"/>
      <c r="G45" s="884"/>
    </row>
    <row r="46" spans="1:7">
      <c r="A46" s="886"/>
      <c r="B46" s="886"/>
      <c r="C46" s="886"/>
      <c r="D46" s="886"/>
      <c r="E46" s="886"/>
      <c r="F46" s="885"/>
      <c r="G46" s="885"/>
    </row>
    <row r="47" spans="1:7">
      <c r="F47" s="884"/>
      <c r="G47" s="884"/>
    </row>
    <row r="48" spans="1:7">
      <c r="A48" s="886"/>
      <c r="B48" s="886"/>
      <c r="C48" s="886"/>
      <c r="D48" s="886"/>
      <c r="E48" s="886"/>
      <c r="F48" s="885"/>
      <c r="G48" s="885"/>
    </row>
    <row r="49" spans="1:7">
      <c r="F49" s="884"/>
      <c r="G49" s="884"/>
    </row>
    <row r="50" spans="1:7">
      <c r="A50" s="886"/>
      <c r="B50" s="886"/>
      <c r="C50" s="886"/>
      <c r="D50" s="886"/>
      <c r="E50" s="886"/>
      <c r="F50" s="885"/>
      <c r="G50" s="885"/>
    </row>
    <row r="51" spans="1:7">
      <c r="F51" s="884"/>
      <c r="G51" s="884"/>
    </row>
    <row r="52" spans="1:7">
      <c r="A52" s="886"/>
      <c r="B52" s="886"/>
      <c r="C52" s="886"/>
      <c r="D52" s="886"/>
      <c r="E52" s="886"/>
      <c r="F52" s="885"/>
      <c r="G52" s="885"/>
    </row>
    <row r="53" spans="1:7">
      <c r="F53" s="884"/>
      <c r="G53" s="884"/>
    </row>
    <row r="54" spans="1:7">
      <c r="A54" s="886"/>
      <c r="B54" s="886"/>
      <c r="C54" s="886"/>
      <c r="D54" s="886"/>
      <c r="E54" s="886"/>
      <c r="F54" s="885"/>
      <c r="G54" s="885"/>
    </row>
    <row r="55" spans="1:7">
      <c r="F55" s="884"/>
      <c r="G55" s="884"/>
    </row>
    <row r="56" spans="1:7">
      <c r="A56" s="886"/>
      <c r="B56" s="886"/>
      <c r="C56" s="886"/>
      <c r="D56" s="886"/>
      <c r="E56" s="886"/>
      <c r="F56" s="885"/>
      <c r="G56" s="885"/>
    </row>
    <row r="57" spans="1:7">
      <c r="F57" s="884"/>
      <c r="G57" s="884"/>
    </row>
    <row r="58" spans="1:7">
      <c r="A58" s="886"/>
      <c r="B58" s="886"/>
      <c r="C58" s="886"/>
      <c r="D58" s="886"/>
      <c r="E58" s="886"/>
      <c r="F58" s="885"/>
      <c r="G58" s="885"/>
    </row>
    <row r="59" spans="1:7">
      <c r="F59" s="884"/>
      <c r="G59" s="884"/>
    </row>
    <row r="60" spans="1:7">
      <c r="A60" s="886"/>
      <c r="B60" s="886"/>
      <c r="C60" s="886"/>
      <c r="D60" s="886"/>
      <c r="E60" s="886"/>
      <c r="F60" s="885"/>
      <c r="G60" s="885"/>
    </row>
    <row r="61" spans="1:7">
      <c r="F61" s="884"/>
      <c r="G61" s="884"/>
    </row>
    <row r="62" spans="1:7">
      <c r="A62" s="886"/>
      <c r="B62" s="886"/>
      <c r="C62" s="886"/>
      <c r="D62" s="886"/>
      <c r="E62" s="886"/>
      <c r="F62" s="885"/>
      <c r="G62" s="885"/>
    </row>
    <row r="63" spans="1:7">
      <c r="F63" s="884"/>
      <c r="G63" s="884"/>
    </row>
    <row r="64" spans="1:7">
      <c r="A64" s="886"/>
      <c r="B64" s="886"/>
      <c r="C64" s="886"/>
      <c r="D64" s="886"/>
      <c r="E64" s="886"/>
      <c r="F64" s="885"/>
      <c r="G64" s="885"/>
    </row>
    <row r="65" spans="1:7">
      <c r="F65" s="884"/>
      <c r="G65" s="884"/>
    </row>
    <row r="66" spans="1:7">
      <c r="A66" s="886"/>
      <c r="B66" s="886"/>
      <c r="C66" s="886"/>
      <c r="D66" s="886"/>
      <c r="E66" s="886"/>
      <c r="F66" s="885"/>
      <c r="G66" s="885"/>
    </row>
    <row r="67" spans="1:7">
      <c r="F67" s="884"/>
      <c r="G67" s="884"/>
    </row>
    <row r="68" spans="1:7">
      <c r="A68" s="886"/>
      <c r="B68" s="886"/>
      <c r="C68" s="886"/>
      <c r="D68" s="886"/>
      <c r="E68" s="886"/>
      <c r="F68" s="885"/>
      <c r="G68" s="885"/>
    </row>
    <row r="69" spans="1:7">
      <c r="F69" s="884"/>
      <c r="G69" s="884"/>
    </row>
    <row r="70" spans="1:7">
      <c r="A70" s="886"/>
      <c r="B70" s="886"/>
      <c r="C70" s="886"/>
      <c r="D70" s="886"/>
      <c r="E70" s="886"/>
      <c r="F70" s="885"/>
      <c r="G70" s="885"/>
    </row>
    <row r="71" spans="1:7">
      <c r="F71" s="884"/>
      <c r="G71" s="884"/>
    </row>
    <row r="72" spans="1:7">
      <c r="A72" s="886"/>
      <c r="B72" s="886"/>
      <c r="C72" s="886"/>
      <c r="D72" s="886"/>
      <c r="E72" s="886"/>
      <c r="F72" s="885"/>
      <c r="G72" s="885"/>
    </row>
    <row r="73" spans="1:7">
      <c r="F73" s="884"/>
      <c r="G73" s="884"/>
    </row>
    <row r="74" spans="1:7">
      <c r="A74" s="886"/>
      <c r="B74" s="886"/>
      <c r="C74" s="886"/>
      <c r="D74" s="886"/>
      <c r="E74" s="886"/>
      <c r="F74" s="885"/>
      <c r="G74" s="885"/>
    </row>
    <row r="75" spans="1:7">
      <c r="F75" s="884"/>
      <c r="G75" s="884"/>
    </row>
    <row r="76" spans="1:7">
      <c r="A76" s="886"/>
      <c r="B76" s="886"/>
      <c r="C76" s="886"/>
      <c r="D76" s="886"/>
      <c r="E76" s="886"/>
      <c r="F76" s="885"/>
      <c r="G76" s="885"/>
    </row>
    <row r="77" spans="1:7">
      <c r="F77" s="884"/>
      <c r="G77" s="884"/>
    </row>
    <row r="78" spans="1:7">
      <c r="A78" s="886"/>
      <c r="B78" s="886"/>
      <c r="C78" s="886"/>
      <c r="D78" s="886"/>
      <c r="E78" s="886"/>
      <c r="F78" s="885"/>
      <c r="G78" s="885"/>
    </row>
    <row r="79" spans="1:7">
      <c r="F79" s="884"/>
      <c r="G79" s="884"/>
    </row>
    <row r="80" spans="1:7">
      <c r="A80" s="886"/>
      <c r="B80" s="886"/>
      <c r="C80" s="886"/>
      <c r="D80" s="886"/>
      <c r="E80" s="886"/>
      <c r="F80" s="885"/>
      <c r="G80" s="885"/>
    </row>
    <row r="81" spans="1:7">
      <c r="F81" s="884"/>
      <c r="G81" s="884"/>
    </row>
    <row r="82" spans="1:7">
      <c r="A82" s="886"/>
      <c r="B82" s="886"/>
      <c r="C82" s="886"/>
      <c r="D82" s="886"/>
      <c r="E82" s="886"/>
      <c r="F82" s="885"/>
      <c r="G82" s="885"/>
    </row>
    <row r="83" spans="1:7">
      <c r="F83" s="884"/>
      <c r="G83" s="884"/>
    </row>
    <row r="84" spans="1:7">
      <c r="A84" s="886"/>
      <c r="B84" s="886"/>
      <c r="C84" s="886"/>
      <c r="D84" s="886"/>
      <c r="E84" s="886"/>
      <c r="F84" s="885"/>
      <c r="G84" s="885"/>
    </row>
    <row r="85" spans="1:7">
      <c r="F85" s="884"/>
      <c r="G85" s="884"/>
    </row>
    <row r="86" spans="1:7">
      <c r="A86" s="886"/>
      <c r="B86" s="886"/>
      <c r="C86" s="886"/>
      <c r="D86" s="886"/>
      <c r="E86" s="886"/>
      <c r="F86" s="885"/>
      <c r="G86" s="885"/>
    </row>
    <row r="87" spans="1:7">
      <c r="F87" s="884"/>
      <c r="G87" s="884"/>
    </row>
    <row r="88" spans="1:7">
      <c r="A88" s="886"/>
      <c r="B88" s="886"/>
      <c r="C88" s="886"/>
      <c r="D88" s="886"/>
      <c r="E88" s="886"/>
      <c r="F88" s="885"/>
      <c r="G88" s="885"/>
    </row>
    <row r="89" spans="1:7">
      <c r="F89" s="884"/>
      <c r="G89" s="884"/>
    </row>
    <row r="90" spans="1:7">
      <c r="A90" s="886"/>
      <c r="B90" s="886"/>
      <c r="C90" s="886"/>
      <c r="D90" s="886"/>
      <c r="E90" s="886"/>
      <c r="F90" s="885"/>
      <c r="G90" s="885"/>
    </row>
    <row r="91" spans="1:7">
      <c r="F91" s="884"/>
      <c r="G91" s="884"/>
    </row>
    <row r="92" spans="1:7">
      <c r="A92" s="886"/>
      <c r="B92" s="886"/>
      <c r="C92" s="886"/>
      <c r="D92" s="886"/>
      <c r="E92" s="886"/>
      <c r="F92" s="885"/>
      <c r="G92" s="885"/>
    </row>
    <row r="93" spans="1:7">
      <c r="F93" s="884"/>
      <c r="G93" s="884"/>
    </row>
    <row r="94" spans="1:7">
      <c r="A94" s="886"/>
      <c r="B94" s="886"/>
      <c r="C94" s="886"/>
      <c r="D94" s="886"/>
      <c r="E94" s="886"/>
      <c r="F94" s="885"/>
      <c r="G94" s="885"/>
    </row>
    <row r="95" spans="1:7">
      <c r="F95" s="884"/>
      <c r="G95" s="884"/>
    </row>
    <row r="96" spans="1:7">
      <c r="A96" s="886"/>
      <c r="B96" s="886"/>
      <c r="C96" s="886"/>
      <c r="D96" s="886"/>
      <c r="E96" s="886"/>
      <c r="F96" s="885"/>
      <c r="G96" s="885"/>
    </row>
    <row r="97" spans="1:7">
      <c r="F97" s="884"/>
      <c r="G97" s="884"/>
    </row>
    <row r="98" spans="1:7">
      <c r="A98" s="886"/>
      <c r="B98" s="886"/>
      <c r="C98" s="886"/>
      <c r="D98" s="886"/>
      <c r="E98" s="886"/>
      <c r="F98" s="885"/>
      <c r="G98" s="885"/>
    </row>
    <row r="99" spans="1:7">
      <c r="F99" s="884"/>
      <c r="G99" s="884"/>
    </row>
    <row r="100" spans="1:7">
      <c r="A100" s="886"/>
      <c r="B100" s="886"/>
      <c r="C100" s="886"/>
      <c r="D100" s="886"/>
      <c r="E100" s="886"/>
      <c r="F100" s="885"/>
      <c r="G100" s="885"/>
    </row>
    <row r="101" spans="1:7">
      <c r="F101" s="884"/>
      <c r="G101" s="884"/>
    </row>
    <row r="102" spans="1:7">
      <c r="A102" s="886"/>
      <c r="B102" s="886"/>
      <c r="C102" s="886"/>
      <c r="D102" s="886"/>
      <c r="E102" s="886"/>
      <c r="F102" s="885"/>
      <c r="G102" s="885"/>
    </row>
    <row r="103" spans="1:7">
      <c r="F103" s="884"/>
      <c r="G103" s="884"/>
    </row>
    <row r="104" spans="1:7">
      <c r="A104" s="886"/>
      <c r="B104" s="886"/>
      <c r="C104" s="886"/>
      <c r="D104" s="886"/>
      <c r="E104" s="886"/>
      <c r="F104" s="885"/>
      <c r="G104" s="885"/>
    </row>
    <row r="105" spans="1:7">
      <c r="F105" s="884"/>
      <c r="G105" s="884"/>
    </row>
    <row r="106" spans="1:7">
      <c r="A106" s="886"/>
      <c r="B106" s="886"/>
      <c r="C106" s="886"/>
      <c r="D106" s="886"/>
      <c r="E106" s="886"/>
      <c r="F106" s="885"/>
      <c r="G106" s="885"/>
    </row>
    <row r="107" spans="1:7">
      <c r="F107" s="884"/>
      <c r="G107" s="884"/>
    </row>
    <row r="108" spans="1:7">
      <c r="A108" s="886"/>
      <c r="B108" s="886"/>
      <c r="C108" s="886"/>
      <c r="D108" s="886"/>
      <c r="E108" s="886"/>
      <c r="F108" s="885"/>
      <c r="G108" s="885"/>
    </row>
    <row r="109" spans="1:7">
      <c r="F109" s="884"/>
      <c r="G109" s="884"/>
    </row>
    <row r="110" spans="1:7">
      <c r="A110" s="886"/>
      <c r="B110" s="886"/>
      <c r="C110" s="886"/>
      <c r="D110" s="886"/>
      <c r="E110" s="886"/>
      <c r="F110" s="885"/>
      <c r="G110" s="885"/>
    </row>
    <row r="111" spans="1:7">
      <c r="F111" s="884"/>
      <c r="G111" s="884"/>
    </row>
    <row r="112" spans="1:7">
      <c r="A112" s="886"/>
      <c r="B112" s="886"/>
      <c r="C112" s="886"/>
      <c r="D112" s="886"/>
      <c r="E112" s="886"/>
      <c r="F112" s="885"/>
      <c r="G112" s="885"/>
    </row>
    <row r="113" spans="1:16">
      <c r="F113" s="884"/>
      <c r="G113" s="884"/>
    </row>
    <row r="114" spans="1:16">
      <c r="A114" s="886"/>
      <c r="B114" s="886"/>
      <c r="C114" s="886"/>
      <c r="D114" s="886"/>
      <c r="E114" s="886"/>
      <c r="F114" s="885"/>
      <c r="G114" s="885"/>
    </row>
    <row r="115" spans="1:16">
      <c r="F115" s="884"/>
      <c r="G115" s="884"/>
    </row>
    <row r="116" spans="1:16">
      <c r="A116" s="886"/>
      <c r="B116" s="886"/>
      <c r="C116" s="886"/>
      <c r="D116" s="886"/>
      <c r="E116" s="886"/>
      <c r="F116" s="885"/>
      <c r="G116" s="885"/>
    </row>
    <row r="117" spans="1:16">
      <c r="F117" s="884"/>
      <c r="G117" s="884"/>
    </row>
    <row r="118" spans="1:16">
      <c r="A118" s="886"/>
      <c r="B118" s="886"/>
      <c r="C118" s="886"/>
      <c r="D118" s="886"/>
      <c r="E118" s="886"/>
      <c r="F118" s="885"/>
      <c r="G118" s="885"/>
    </row>
    <row r="119" spans="1:16">
      <c r="F119" s="884"/>
      <c r="G119" s="884"/>
    </row>
    <row r="120" spans="1:16">
      <c r="A120" s="886"/>
      <c r="B120" s="886"/>
      <c r="C120" s="886"/>
      <c r="D120" s="886"/>
      <c r="E120" s="886"/>
      <c r="F120" s="885"/>
      <c r="G120" s="885"/>
    </row>
    <row r="121" spans="1:16">
      <c r="F121" s="884"/>
      <c r="G121" s="884"/>
    </row>
    <row r="122" spans="1:16">
      <c r="F122" s="884"/>
      <c r="G122" s="884"/>
    </row>
    <row r="123" spans="1:16">
      <c r="A123" s="886"/>
      <c r="B123" s="886"/>
      <c r="C123" s="886"/>
      <c r="D123" s="886"/>
      <c r="E123" s="886"/>
      <c r="F123" s="885"/>
      <c r="G123" s="885"/>
    </row>
    <row r="124" spans="1:16">
      <c r="F124" s="884"/>
      <c r="G124" s="884"/>
    </row>
    <row r="125" spans="1:16">
      <c r="A125" s="886"/>
      <c r="B125" s="886"/>
      <c r="C125" s="886"/>
      <c r="D125" s="886"/>
      <c r="E125" s="886"/>
      <c r="F125" s="885"/>
      <c r="G125" s="885"/>
    </row>
    <row r="126" spans="1:16">
      <c r="F126" s="884"/>
      <c r="G126" s="884"/>
    </row>
    <row r="127" spans="1:16" ht="18">
      <c r="A127" s="886"/>
      <c r="B127" s="886"/>
      <c r="C127" s="886"/>
      <c r="D127" s="886"/>
      <c r="E127" s="886"/>
      <c r="F127" s="885"/>
      <c r="G127" s="885"/>
      <c r="I127" s="887"/>
      <c r="J127" s="887"/>
      <c r="K127" s="890"/>
      <c r="N127" s="887"/>
      <c r="O127" s="888"/>
      <c r="P127" s="890"/>
    </row>
    <row r="128" spans="1:16" ht="15">
      <c r="F128" s="884"/>
      <c r="G128" s="884"/>
      <c r="I128" s="887"/>
      <c r="J128" s="887"/>
      <c r="N128" s="887"/>
      <c r="O128" s="888"/>
    </row>
    <row r="129" spans="1:16" ht="15">
      <c r="A129" s="886"/>
      <c r="B129" s="886"/>
      <c r="C129" s="886"/>
      <c r="D129" s="886"/>
      <c r="E129" s="886"/>
      <c r="F129" s="885"/>
      <c r="G129" s="885"/>
      <c r="I129" s="887"/>
      <c r="J129" s="887"/>
      <c r="K129" s="889"/>
      <c r="N129" s="887"/>
      <c r="O129" s="888"/>
      <c r="P129" s="889"/>
    </row>
    <row r="130" spans="1:16" ht="15">
      <c r="F130" s="884"/>
      <c r="G130" s="884"/>
      <c r="I130" s="887"/>
      <c r="J130" s="887"/>
      <c r="N130" s="887"/>
      <c r="O130" s="888"/>
    </row>
    <row r="131" spans="1:16" ht="15">
      <c r="A131" s="886"/>
      <c r="B131" s="886"/>
      <c r="C131" s="886"/>
      <c r="D131" s="886"/>
      <c r="E131" s="886"/>
      <c r="F131" s="885"/>
      <c r="G131" s="885"/>
      <c r="I131" s="887"/>
      <c r="J131" s="887"/>
      <c r="N131" s="887"/>
      <c r="O131" s="888"/>
    </row>
    <row r="132" spans="1:16" ht="15">
      <c r="F132" s="884"/>
      <c r="G132" s="884"/>
      <c r="I132" s="887"/>
      <c r="J132" s="887"/>
      <c r="N132" s="887"/>
      <c r="O132" s="888"/>
    </row>
    <row r="133" spans="1:16" ht="15">
      <c r="A133" s="886"/>
      <c r="B133" s="886"/>
      <c r="C133" s="886"/>
      <c r="D133" s="886"/>
      <c r="E133" s="886"/>
      <c r="F133" s="885"/>
      <c r="G133" s="885"/>
      <c r="I133" s="887"/>
      <c r="J133" s="887"/>
      <c r="N133" s="887"/>
      <c r="O133" s="888"/>
    </row>
    <row r="134" spans="1:16" ht="15">
      <c r="F134" s="884"/>
      <c r="G134" s="884"/>
      <c r="I134" s="887"/>
      <c r="J134" s="887"/>
      <c r="N134" s="887"/>
      <c r="O134" s="888"/>
    </row>
    <row r="135" spans="1:16" ht="15">
      <c r="A135" s="886"/>
      <c r="B135" s="886"/>
      <c r="C135" s="886"/>
      <c r="D135" s="886"/>
      <c r="E135" s="886"/>
      <c r="F135" s="885"/>
      <c r="G135" s="885"/>
      <c r="I135" s="887"/>
      <c r="J135" s="887"/>
      <c r="N135" s="887"/>
      <c r="O135" s="888"/>
    </row>
    <row r="136" spans="1:16" ht="15">
      <c r="F136" s="884"/>
      <c r="G136" s="884"/>
      <c r="I136" s="887"/>
      <c r="J136" s="887"/>
      <c r="N136" s="887"/>
      <c r="O136" s="888"/>
    </row>
    <row r="137" spans="1:16" ht="15">
      <c r="A137" s="886"/>
      <c r="B137" s="886"/>
      <c r="C137" s="886"/>
      <c r="D137" s="886"/>
      <c r="E137" s="886"/>
      <c r="F137" s="885"/>
      <c r="G137" s="885"/>
      <c r="I137" s="887"/>
      <c r="J137" s="887"/>
      <c r="N137" s="887"/>
      <c r="O137" s="888"/>
    </row>
    <row r="138" spans="1:16" ht="15">
      <c r="F138" s="884"/>
      <c r="G138" s="884"/>
      <c r="I138" s="887"/>
      <c r="J138" s="887"/>
      <c r="N138" s="887"/>
      <c r="O138" s="888"/>
    </row>
    <row r="139" spans="1:16" ht="15">
      <c r="A139" s="886"/>
      <c r="B139" s="886"/>
      <c r="C139" s="886"/>
      <c r="D139" s="886"/>
      <c r="E139" s="886"/>
      <c r="F139" s="885"/>
      <c r="G139" s="885"/>
      <c r="I139" s="887"/>
      <c r="J139" s="887"/>
      <c r="N139" s="887"/>
      <c r="O139" s="888"/>
    </row>
    <row r="140" spans="1:16" ht="15">
      <c r="F140" s="884"/>
      <c r="G140" s="884"/>
      <c r="I140" s="887"/>
      <c r="J140" s="887"/>
      <c r="N140" s="887"/>
      <c r="O140" s="888"/>
    </row>
    <row r="141" spans="1:16" ht="15">
      <c r="A141" s="886"/>
      <c r="B141" s="886"/>
      <c r="C141" s="886"/>
      <c r="D141" s="886"/>
      <c r="E141" s="886"/>
      <c r="F141" s="885"/>
      <c r="G141" s="885"/>
      <c r="I141" s="887"/>
      <c r="J141" s="887"/>
      <c r="N141" s="887"/>
      <c r="O141" s="888"/>
    </row>
    <row r="142" spans="1:16" ht="15">
      <c r="F142" s="884"/>
      <c r="G142" s="884"/>
      <c r="I142" s="887"/>
      <c r="J142" s="887"/>
      <c r="N142" s="887"/>
      <c r="O142" s="888"/>
    </row>
    <row r="143" spans="1:16" ht="15">
      <c r="A143" s="886"/>
      <c r="B143" s="886"/>
      <c r="C143" s="886"/>
      <c r="D143" s="886"/>
      <c r="E143" s="886"/>
      <c r="F143" s="885"/>
      <c r="G143" s="885"/>
      <c r="I143" s="887"/>
      <c r="J143" s="887"/>
      <c r="N143" s="887"/>
      <c r="O143" s="888"/>
    </row>
    <row r="144" spans="1:16" ht="15">
      <c r="F144" s="884"/>
      <c r="G144" s="884"/>
      <c r="I144" s="887"/>
      <c r="J144" s="887"/>
      <c r="N144" s="887"/>
      <c r="O144" s="888"/>
    </row>
    <row r="145" spans="1:15" ht="15">
      <c r="A145" s="886"/>
      <c r="B145" s="886"/>
      <c r="C145" s="886"/>
      <c r="D145" s="886"/>
      <c r="E145" s="886"/>
      <c r="F145" s="885"/>
      <c r="G145" s="885"/>
      <c r="I145" s="887"/>
      <c r="J145" s="887"/>
      <c r="N145" s="887"/>
      <c r="O145" s="888"/>
    </row>
    <row r="146" spans="1:15" ht="15">
      <c r="F146" s="884"/>
      <c r="G146" s="884"/>
      <c r="I146" s="887"/>
      <c r="J146" s="887"/>
      <c r="N146" s="887"/>
      <c r="O146" s="888"/>
    </row>
    <row r="147" spans="1:15" ht="15">
      <c r="A147" s="886"/>
      <c r="B147" s="886"/>
      <c r="C147" s="886"/>
      <c r="D147" s="886"/>
      <c r="E147" s="886"/>
      <c r="F147" s="885"/>
      <c r="G147" s="885"/>
      <c r="I147" s="887"/>
      <c r="J147" s="887"/>
      <c r="N147" s="887"/>
      <c r="O147" s="888"/>
    </row>
    <row r="148" spans="1:15" ht="15">
      <c r="F148" s="884"/>
      <c r="G148" s="884"/>
      <c r="I148" s="887"/>
      <c r="J148" s="887"/>
      <c r="N148" s="887"/>
      <c r="O148" s="888"/>
    </row>
    <row r="149" spans="1:15" ht="15">
      <c r="A149" s="886"/>
      <c r="B149" s="886"/>
      <c r="C149" s="886"/>
      <c r="D149" s="886"/>
      <c r="E149" s="886"/>
      <c r="F149" s="885"/>
      <c r="G149" s="885"/>
      <c r="I149" s="887"/>
      <c r="J149" s="887"/>
      <c r="N149" s="887"/>
      <c r="O149" s="888"/>
    </row>
    <row r="150" spans="1:15" ht="15">
      <c r="F150" s="884"/>
      <c r="G150" s="884"/>
      <c r="I150" s="887"/>
      <c r="J150" s="887"/>
      <c r="N150" s="887"/>
      <c r="O150" s="888"/>
    </row>
    <row r="151" spans="1:15" ht="15">
      <c r="A151" s="886"/>
      <c r="B151" s="886"/>
      <c r="C151" s="886"/>
      <c r="D151" s="886"/>
      <c r="E151" s="886"/>
      <c r="F151" s="885"/>
      <c r="G151" s="885"/>
      <c r="N151" s="887"/>
      <c r="O151" s="887"/>
    </row>
    <row r="152" spans="1:15">
      <c r="F152" s="884"/>
      <c r="G152" s="884"/>
    </row>
    <row r="153" spans="1:15">
      <c r="A153" s="886"/>
      <c r="B153" s="886"/>
      <c r="C153" s="886"/>
      <c r="D153" s="886"/>
      <c r="E153" s="886"/>
      <c r="F153" s="885"/>
      <c r="G153" s="885"/>
    </row>
    <row r="154" spans="1:15">
      <c r="F154" s="884"/>
      <c r="G154" s="884"/>
    </row>
    <row r="155" spans="1:15">
      <c r="A155" s="886"/>
      <c r="B155" s="886"/>
      <c r="C155" s="886"/>
      <c r="D155" s="886"/>
      <c r="E155" s="886"/>
      <c r="F155" s="885"/>
      <c r="G155" s="885"/>
    </row>
    <row r="156" spans="1:15">
      <c r="F156" s="884"/>
      <c r="G156" s="884"/>
    </row>
    <row r="157" spans="1:15">
      <c r="A157" s="886"/>
      <c r="B157" s="886"/>
      <c r="C157" s="886"/>
      <c r="D157" s="886"/>
      <c r="E157" s="886"/>
      <c r="F157" s="885"/>
      <c r="G157" s="885"/>
    </row>
    <row r="158" spans="1:15">
      <c r="F158" s="884"/>
      <c r="G158" s="884"/>
    </row>
    <row r="159" spans="1:15">
      <c r="A159" s="886"/>
      <c r="B159" s="886"/>
      <c r="C159" s="886"/>
      <c r="D159" s="886"/>
      <c r="E159" s="886"/>
      <c r="F159" s="885"/>
      <c r="G159" s="885"/>
    </row>
    <row r="160" spans="1:15">
      <c r="F160" s="884"/>
      <c r="G160" s="884"/>
    </row>
    <row r="161" spans="1:7">
      <c r="A161" s="886"/>
      <c r="B161" s="886"/>
      <c r="C161" s="886"/>
      <c r="D161" s="886"/>
      <c r="E161" s="886"/>
      <c r="F161" s="885"/>
      <c r="G161" s="885"/>
    </row>
    <row r="162" spans="1:7">
      <c r="F162" s="884"/>
      <c r="G162" s="884"/>
    </row>
    <row r="163" spans="1:7">
      <c r="A163" s="886"/>
      <c r="B163" s="886"/>
      <c r="C163" s="886"/>
      <c r="D163" s="886"/>
      <c r="E163" s="886"/>
      <c r="F163" s="885"/>
      <c r="G163" s="885"/>
    </row>
    <row r="164" spans="1:7">
      <c r="F164" s="884"/>
      <c r="G164" s="884"/>
    </row>
    <row r="165" spans="1:7">
      <c r="A165" s="886"/>
      <c r="B165" s="886"/>
      <c r="C165" s="886"/>
      <c r="D165" s="886"/>
      <c r="E165" s="886"/>
      <c r="F165" s="885"/>
      <c r="G165" s="885"/>
    </row>
    <row r="166" spans="1:7">
      <c r="F166" s="884"/>
      <c r="G166" s="884"/>
    </row>
    <row r="167" spans="1:7">
      <c r="A167" s="886"/>
      <c r="B167" s="886"/>
      <c r="C167" s="886"/>
      <c r="D167" s="886"/>
      <c r="E167" s="886"/>
      <c r="F167" s="885"/>
      <c r="G167" s="885"/>
    </row>
    <row r="168" spans="1:7">
      <c r="F168" s="884"/>
      <c r="G168" s="884"/>
    </row>
    <row r="169" spans="1:7">
      <c r="A169" s="886"/>
      <c r="B169" s="886"/>
      <c r="C169" s="886"/>
      <c r="D169" s="886"/>
      <c r="E169" s="886"/>
      <c r="F169" s="885"/>
      <c r="G169" s="885"/>
    </row>
    <row r="170" spans="1:7">
      <c r="F170" s="884"/>
      <c r="G170" s="884"/>
    </row>
    <row r="171" spans="1:7">
      <c r="A171" s="886"/>
      <c r="B171" s="886"/>
      <c r="C171" s="886"/>
      <c r="D171" s="886"/>
      <c r="E171" s="886"/>
      <c r="F171" s="885"/>
      <c r="G171" s="885"/>
    </row>
    <row r="172" spans="1:7">
      <c r="F172" s="884"/>
      <c r="G172" s="884"/>
    </row>
    <row r="173" spans="1:7">
      <c r="A173" s="886"/>
      <c r="B173" s="886"/>
      <c r="C173" s="886"/>
      <c r="D173" s="886"/>
      <c r="E173" s="886"/>
      <c r="F173" s="885"/>
      <c r="G173" s="885"/>
    </row>
    <row r="174" spans="1:7">
      <c r="F174" s="884"/>
      <c r="G174" s="884"/>
    </row>
    <row r="175" spans="1:7">
      <c r="A175" s="886"/>
      <c r="B175" s="886"/>
      <c r="C175" s="886"/>
      <c r="D175" s="886"/>
      <c r="E175" s="886"/>
      <c r="F175" s="885"/>
      <c r="G175" s="885"/>
    </row>
    <row r="176" spans="1:7">
      <c r="F176" s="884"/>
      <c r="G176" s="884"/>
    </row>
    <row r="177" spans="1:7">
      <c r="A177" s="886"/>
      <c r="B177" s="886"/>
      <c r="C177" s="886"/>
      <c r="D177" s="886"/>
      <c r="E177" s="886"/>
      <c r="F177" s="885"/>
      <c r="G177" s="885"/>
    </row>
    <row r="178" spans="1:7">
      <c r="F178" s="884"/>
      <c r="G178" s="884"/>
    </row>
    <row r="179" spans="1:7">
      <c r="A179" s="886"/>
      <c r="B179" s="886"/>
      <c r="C179" s="886"/>
      <c r="D179" s="886"/>
      <c r="E179" s="886"/>
      <c r="F179" s="885"/>
      <c r="G179" s="885"/>
    </row>
    <row r="180" spans="1:7">
      <c r="F180" s="884"/>
      <c r="G180" s="884"/>
    </row>
    <row r="181" spans="1:7">
      <c r="A181" s="886"/>
      <c r="B181" s="886"/>
      <c r="C181" s="886"/>
      <c r="D181" s="886"/>
      <c r="E181" s="886"/>
      <c r="F181" s="885"/>
      <c r="G181" s="885"/>
    </row>
    <row r="182" spans="1:7">
      <c r="F182" s="884"/>
      <c r="G182" s="884"/>
    </row>
    <row r="183" spans="1:7">
      <c r="A183" s="886"/>
      <c r="B183" s="886"/>
      <c r="C183" s="886"/>
      <c r="D183" s="886"/>
      <c r="E183" s="886"/>
      <c r="F183" s="885"/>
      <c r="G183" s="885"/>
    </row>
    <row r="184" spans="1:7">
      <c r="F184" s="884"/>
      <c r="G184" s="884"/>
    </row>
    <row r="185" spans="1:7">
      <c r="A185" s="886"/>
      <c r="B185" s="886"/>
      <c r="C185" s="886"/>
      <c r="D185" s="886"/>
      <c r="E185" s="886"/>
      <c r="F185" s="885"/>
      <c r="G185" s="885"/>
    </row>
    <row r="186" spans="1:7">
      <c r="F186" s="884"/>
      <c r="G186" s="884"/>
    </row>
    <row r="187" spans="1:7">
      <c r="A187" s="886"/>
      <c r="B187" s="886"/>
      <c r="C187" s="886"/>
      <c r="D187" s="886"/>
      <c r="E187" s="886"/>
      <c r="F187" s="885"/>
      <c r="G187" s="885"/>
    </row>
    <row r="188" spans="1:7">
      <c r="F188" s="884"/>
      <c r="G188" s="884"/>
    </row>
    <row r="189" spans="1:7">
      <c r="A189" s="886"/>
      <c r="B189" s="886"/>
      <c r="C189" s="886"/>
      <c r="D189" s="886"/>
      <c r="E189" s="886"/>
      <c r="F189" s="885"/>
      <c r="G189" s="885"/>
    </row>
    <row r="190" spans="1:7">
      <c r="F190" s="884"/>
      <c r="G190" s="884"/>
    </row>
    <row r="191" spans="1:7">
      <c r="A191" s="886"/>
      <c r="B191" s="886"/>
      <c r="C191" s="886"/>
      <c r="D191" s="886"/>
      <c r="E191" s="886"/>
      <c r="F191" s="885"/>
      <c r="G191" s="885"/>
    </row>
    <row r="192" spans="1:7">
      <c r="F192" s="884"/>
      <c r="G192" s="884"/>
    </row>
    <row r="193" spans="1:7">
      <c r="A193" s="886"/>
      <c r="B193" s="886"/>
      <c r="C193" s="886"/>
      <c r="D193" s="886"/>
      <c r="E193" s="886"/>
      <c r="F193" s="885"/>
      <c r="G193" s="885"/>
    </row>
    <row r="194" spans="1:7">
      <c r="F194" s="884"/>
      <c r="G194" s="884"/>
    </row>
    <row r="195" spans="1:7">
      <c r="A195" s="886"/>
      <c r="B195" s="886"/>
      <c r="C195" s="886"/>
      <c r="D195" s="886"/>
      <c r="E195" s="886"/>
      <c r="F195" s="885"/>
      <c r="G195" s="885"/>
    </row>
    <row r="196" spans="1:7">
      <c r="F196" s="884"/>
      <c r="G196" s="884"/>
    </row>
    <row r="197" spans="1:7">
      <c r="A197" s="886"/>
      <c r="B197" s="886"/>
      <c r="C197" s="886"/>
      <c r="D197" s="886"/>
      <c r="E197" s="886"/>
      <c r="F197" s="885"/>
      <c r="G197" s="885"/>
    </row>
    <row r="198" spans="1:7">
      <c r="F198" s="884"/>
      <c r="G198" s="884"/>
    </row>
    <row r="199" spans="1:7">
      <c r="A199" s="886"/>
      <c r="B199" s="886"/>
      <c r="C199" s="886"/>
      <c r="D199" s="886"/>
      <c r="E199" s="886"/>
      <c r="F199" s="885"/>
      <c r="G199" s="885"/>
    </row>
    <row r="200" spans="1:7">
      <c r="F200" s="884"/>
      <c r="G200" s="884"/>
    </row>
    <row r="201" spans="1:7">
      <c r="A201" s="886"/>
      <c r="B201" s="886"/>
      <c r="C201" s="886"/>
      <c r="D201" s="886"/>
      <c r="E201" s="886"/>
      <c r="F201" s="885"/>
      <c r="G201" s="885"/>
    </row>
    <row r="202" spans="1:7">
      <c r="F202" s="884"/>
      <c r="G202" s="884"/>
    </row>
    <row r="203" spans="1:7">
      <c r="A203" s="886"/>
      <c r="B203" s="886"/>
      <c r="C203" s="886"/>
      <c r="D203" s="886"/>
      <c r="E203" s="886"/>
      <c r="F203" s="885"/>
      <c r="G203" s="885"/>
    </row>
    <row r="204" spans="1:7">
      <c r="F204" s="884"/>
      <c r="G204" s="884"/>
    </row>
    <row r="205" spans="1:7">
      <c r="A205" s="886"/>
      <c r="B205" s="886"/>
      <c r="C205" s="886"/>
      <c r="D205" s="886"/>
      <c r="E205" s="886"/>
      <c r="F205" s="885"/>
      <c r="G205" s="885"/>
    </row>
    <row r="206" spans="1:7">
      <c r="F206" s="884"/>
      <c r="G206" s="884"/>
    </row>
    <row r="207" spans="1:7">
      <c r="A207" s="886"/>
      <c r="B207" s="886"/>
      <c r="C207" s="886"/>
      <c r="D207" s="886"/>
      <c r="E207" s="886"/>
      <c r="F207" s="885"/>
      <c r="G207" s="885"/>
    </row>
    <row r="208" spans="1:7">
      <c r="F208" s="884"/>
      <c r="G208" s="884"/>
    </row>
    <row r="209" spans="1:7">
      <c r="A209" s="886"/>
      <c r="B209" s="886"/>
      <c r="C209" s="886"/>
      <c r="D209" s="886"/>
      <c r="E209" s="886"/>
      <c r="F209" s="885"/>
      <c r="G209" s="885"/>
    </row>
    <row r="210" spans="1:7">
      <c r="F210" s="884"/>
      <c r="G210" s="884"/>
    </row>
    <row r="211" spans="1:7">
      <c r="A211" s="886"/>
      <c r="B211" s="886"/>
      <c r="C211" s="886"/>
      <c r="D211" s="886"/>
      <c r="E211" s="886"/>
      <c r="F211" s="885"/>
      <c r="G211" s="885"/>
    </row>
    <row r="212" spans="1:7">
      <c r="F212" s="884"/>
      <c r="G212" s="884"/>
    </row>
    <row r="213" spans="1:7">
      <c r="A213" s="886"/>
      <c r="B213" s="886"/>
      <c r="C213" s="886"/>
      <c r="D213" s="886"/>
      <c r="E213" s="886"/>
      <c r="F213" s="885"/>
      <c r="G213" s="885"/>
    </row>
    <row r="214" spans="1:7">
      <c r="F214" s="884"/>
      <c r="G214" s="884"/>
    </row>
    <row r="215" spans="1:7">
      <c r="A215" s="886"/>
      <c r="B215" s="886"/>
      <c r="C215" s="886"/>
      <c r="D215" s="886"/>
      <c r="E215" s="886"/>
      <c r="F215" s="885"/>
      <c r="G215" s="885"/>
    </row>
    <row r="216" spans="1:7">
      <c r="F216" s="884"/>
      <c r="G216" s="884"/>
    </row>
    <row r="217" spans="1:7">
      <c r="A217" s="886"/>
      <c r="B217" s="886"/>
      <c r="C217" s="886"/>
      <c r="D217" s="886"/>
      <c r="E217" s="886"/>
      <c r="F217" s="885"/>
      <c r="G217" s="885"/>
    </row>
    <row r="218" spans="1:7">
      <c r="F218" s="884"/>
      <c r="G218" s="884"/>
    </row>
    <row r="219" spans="1:7">
      <c r="A219" s="886"/>
      <c r="B219" s="886"/>
      <c r="C219" s="886"/>
      <c r="D219" s="886"/>
      <c r="E219" s="886"/>
      <c r="F219" s="885"/>
      <c r="G219" s="885"/>
    </row>
    <row r="220" spans="1:7">
      <c r="F220" s="884"/>
      <c r="G220" s="884"/>
    </row>
    <row r="221" spans="1:7">
      <c r="A221" s="886"/>
      <c r="B221" s="886"/>
      <c r="C221" s="886"/>
      <c r="D221" s="886"/>
      <c r="E221" s="886"/>
      <c r="F221" s="885"/>
      <c r="G221" s="885"/>
    </row>
    <row r="222" spans="1:7">
      <c r="F222" s="884"/>
      <c r="G222" s="884"/>
    </row>
    <row r="223" spans="1:7">
      <c r="A223" s="886"/>
      <c r="B223" s="886"/>
      <c r="C223" s="886"/>
      <c r="D223" s="886"/>
      <c r="E223" s="886"/>
      <c r="F223" s="885"/>
      <c r="G223" s="885"/>
    </row>
    <row r="224" spans="1:7">
      <c r="F224" s="884"/>
      <c r="G224" s="884"/>
    </row>
    <row r="225" spans="1:7">
      <c r="A225" s="886"/>
      <c r="B225" s="886"/>
      <c r="C225" s="886"/>
      <c r="D225" s="886"/>
      <c r="E225" s="886"/>
      <c r="F225" s="885"/>
      <c r="G225" s="885"/>
    </row>
    <row r="226" spans="1:7">
      <c r="F226" s="884"/>
      <c r="G226" s="884"/>
    </row>
    <row r="227" spans="1:7">
      <c r="A227" s="886"/>
      <c r="B227" s="886"/>
      <c r="C227" s="886"/>
      <c r="D227" s="886"/>
      <c r="E227" s="886"/>
      <c r="F227" s="885"/>
      <c r="G227" s="885"/>
    </row>
    <row r="228" spans="1:7">
      <c r="F228" s="884"/>
      <c r="G228" s="884"/>
    </row>
    <row r="229" spans="1:7">
      <c r="A229" s="886"/>
      <c r="B229" s="886"/>
      <c r="C229" s="886"/>
      <c r="D229" s="886"/>
      <c r="E229" s="886"/>
      <c r="F229" s="885"/>
      <c r="G229" s="885"/>
    </row>
    <row r="230" spans="1:7">
      <c r="F230" s="884"/>
      <c r="G230" s="884"/>
    </row>
    <row r="231" spans="1:7">
      <c r="A231" s="886"/>
      <c r="B231" s="886"/>
      <c r="C231" s="886"/>
      <c r="D231" s="886"/>
      <c r="E231" s="886"/>
      <c r="F231" s="885"/>
      <c r="G231" s="885"/>
    </row>
    <row r="232" spans="1:7">
      <c r="F232" s="884"/>
      <c r="G232" s="884"/>
    </row>
    <row r="233" spans="1:7">
      <c r="A233" s="886"/>
      <c r="B233" s="886"/>
      <c r="C233" s="886"/>
      <c r="D233" s="886"/>
      <c r="E233" s="886"/>
      <c r="F233" s="885"/>
      <c r="G233" s="885"/>
    </row>
    <row r="234" spans="1:7">
      <c r="F234" s="884"/>
      <c r="G234" s="884"/>
    </row>
    <row r="235" spans="1:7">
      <c r="A235" s="886"/>
      <c r="B235" s="886"/>
      <c r="C235" s="886"/>
      <c r="D235" s="886"/>
      <c r="E235" s="886"/>
      <c r="F235" s="885"/>
      <c r="G235" s="885"/>
    </row>
    <row r="236" spans="1:7">
      <c r="F236" s="884"/>
      <c r="G236" s="884"/>
    </row>
    <row r="237" spans="1:7">
      <c r="A237" s="886"/>
      <c r="B237" s="886"/>
      <c r="C237" s="886"/>
      <c r="D237" s="886"/>
      <c r="E237" s="886"/>
      <c r="F237" s="885"/>
      <c r="G237" s="885"/>
    </row>
    <row r="238" spans="1:7">
      <c r="F238" s="884"/>
      <c r="G238" s="884"/>
    </row>
    <row r="239" spans="1:7">
      <c r="A239" s="886"/>
      <c r="B239" s="886"/>
      <c r="C239" s="886"/>
      <c r="D239" s="886"/>
      <c r="E239" s="886"/>
      <c r="F239" s="885"/>
      <c r="G239" s="885"/>
    </row>
    <row r="240" spans="1:7">
      <c r="F240" s="884"/>
      <c r="G240" s="884"/>
    </row>
    <row r="241" spans="1:7">
      <c r="A241" s="886"/>
      <c r="B241" s="886"/>
      <c r="C241" s="886"/>
      <c r="D241" s="886"/>
      <c r="E241" s="886"/>
      <c r="F241" s="885"/>
      <c r="G241" s="885"/>
    </row>
    <row r="242" spans="1:7">
      <c r="F242" s="884"/>
      <c r="G242" s="884"/>
    </row>
    <row r="243" spans="1:7">
      <c r="A243" s="886"/>
      <c r="B243" s="886"/>
      <c r="C243" s="886"/>
      <c r="D243" s="886"/>
      <c r="E243" s="886"/>
      <c r="F243" s="885"/>
      <c r="G243" s="885"/>
    </row>
    <row r="244" spans="1:7">
      <c r="F244" s="884"/>
      <c r="G244" s="884"/>
    </row>
    <row r="245" spans="1:7">
      <c r="A245" s="886"/>
      <c r="B245" s="886"/>
      <c r="C245" s="886"/>
      <c r="D245" s="886"/>
      <c r="E245" s="886"/>
      <c r="F245" s="885"/>
      <c r="G245" s="885"/>
    </row>
    <row r="246" spans="1:7">
      <c r="F246" s="884"/>
      <c r="G246" s="884"/>
    </row>
    <row r="247" spans="1:7">
      <c r="A247" s="886"/>
      <c r="B247" s="886"/>
      <c r="C247" s="886"/>
      <c r="D247" s="886"/>
      <c r="E247" s="886"/>
      <c r="F247" s="885"/>
      <c r="G247" s="885"/>
    </row>
    <row r="248" spans="1:7">
      <c r="F248" s="884"/>
      <c r="G248" s="884"/>
    </row>
    <row r="249" spans="1:7">
      <c r="A249" s="886"/>
      <c r="B249" s="886"/>
      <c r="C249" s="886"/>
      <c r="D249" s="886"/>
      <c r="E249" s="886"/>
      <c r="F249" s="885"/>
      <c r="G249" s="885"/>
    </row>
    <row r="250" spans="1:7">
      <c r="F250" s="884"/>
      <c r="G250" s="884"/>
    </row>
    <row r="251" spans="1:7">
      <c r="A251" s="886"/>
      <c r="B251" s="886"/>
      <c r="C251" s="886"/>
      <c r="D251" s="886"/>
      <c r="E251" s="886"/>
      <c r="F251" s="885"/>
      <c r="G251" s="885"/>
    </row>
    <row r="252" spans="1:7">
      <c r="F252" s="884"/>
      <c r="G252" s="884"/>
    </row>
    <row r="253" spans="1:7">
      <c r="A253" s="886"/>
      <c r="B253" s="886"/>
      <c r="C253" s="886"/>
      <c r="D253" s="886"/>
      <c r="E253" s="886"/>
      <c r="F253" s="885"/>
      <c r="G253" s="885"/>
    </row>
    <row r="254" spans="1:7">
      <c r="F254" s="884"/>
      <c r="G254" s="884"/>
    </row>
    <row r="255" spans="1:7">
      <c r="A255" s="886"/>
      <c r="B255" s="886"/>
      <c r="C255" s="886"/>
      <c r="D255" s="886"/>
      <c r="E255" s="886"/>
      <c r="F255" s="885"/>
      <c r="G255" s="885"/>
    </row>
    <row r="256" spans="1:7">
      <c r="F256" s="884"/>
      <c r="G256" s="884"/>
    </row>
    <row r="257" spans="1:7">
      <c r="A257" s="886"/>
      <c r="B257" s="886"/>
      <c r="C257" s="886"/>
      <c r="D257" s="886"/>
      <c r="E257" s="886"/>
      <c r="F257" s="885"/>
      <c r="G257" s="885"/>
    </row>
    <row r="258" spans="1:7">
      <c r="F258" s="884"/>
      <c r="G258" s="884"/>
    </row>
    <row r="259" spans="1:7">
      <c r="A259" s="886"/>
      <c r="B259" s="886"/>
      <c r="C259" s="886"/>
      <c r="D259" s="886"/>
      <c r="E259" s="886"/>
      <c r="F259" s="885"/>
      <c r="G259" s="885"/>
    </row>
    <row r="260" spans="1:7">
      <c r="F260" s="884"/>
      <c r="G260" s="884"/>
    </row>
    <row r="261" spans="1:7">
      <c r="A261" s="886"/>
      <c r="B261" s="886"/>
      <c r="C261" s="886"/>
      <c r="D261" s="886"/>
      <c r="E261" s="886"/>
      <c r="F261" s="885"/>
      <c r="G261" s="885"/>
    </row>
    <row r="262" spans="1:7">
      <c r="F262" s="884"/>
      <c r="G262" s="884"/>
    </row>
    <row r="263" spans="1:7">
      <c r="A263" s="886"/>
      <c r="B263" s="886"/>
      <c r="C263" s="886"/>
      <c r="D263" s="886"/>
      <c r="E263" s="886"/>
      <c r="F263" s="885"/>
      <c r="G263" s="885"/>
    </row>
    <row r="264" spans="1:7">
      <c r="F264" s="884"/>
      <c r="G264" s="884"/>
    </row>
    <row r="265" spans="1:7">
      <c r="A265" s="886"/>
      <c r="B265" s="886"/>
      <c r="C265" s="886"/>
      <c r="D265" s="886"/>
      <c r="E265" s="886"/>
      <c r="F265" s="885"/>
      <c r="G265" s="885"/>
    </row>
    <row r="266" spans="1:7">
      <c r="F266" s="884"/>
      <c r="G266" s="884"/>
    </row>
    <row r="267" spans="1:7">
      <c r="A267" s="886"/>
      <c r="B267" s="886"/>
      <c r="C267" s="886"/>
      <c r="D267" s="886"/>
      <c r="E267" s="886"/>
      <c r="F267" s="885"/>
      <c r="G267" s="885"/>
    </row>
    <row r="268" spans="1:7">
      <c r="F268" s="884"/>
      <c r="G268" s="884"/>
    </row>
    <row r="269" spans="1:7">
      <c r="A269" s="886"/>
      <c r="B269" s="886"/>
      <c r="C269" s="886"/>
      <c r="D269" s="886"/>
      <c r="E269" s="886"/>
      <c r="F269" s="885"/>
      <c r="G269" s="885"/>
    </row>
    <row r="270" spans="1:7">
      <c r="F270" s="884"/>
      <c r="G270" s="884"/>
    </row>
    <row r="271" spans="1:7">
      <c r="A271" s="886"/>
      <c r="B271" s="886"/>
      <c r="C271" s="886"/>
      <c r="D271" s="886"/>
      <c r="E271" s="886"/>
      <c r="F271" s="885"/>
      <c r="G271" s="885"/>
    </row>
    <row r="272" spans="1:7">
      <c r="F272" s="884"/>
      <c r="G272" s="884"/>
    </row>
    <row r="273" spans="1:7">
      <c r="A273" s="886"/>
      <c r="B273" s="886"/>
      <c r="C273" s="886"/>
      <c r="D273" s="886"/>
      <c r="E273" s="886"/>
      <c r="F273" s="885"/>
      <c r="G273" s="885"/>
    </row>
    <row r="274" spans="1:7">
      <c r="F274" s="884"/>
      <c r="G274" s="884"/>
    </row>
    <row r="275" spans="1:7">
      <c r="A275" s="886"/>
      <c r="B275" s="886"/>
      <c r="C275" s="886"/>
      <c r="D275" s="886"/>
      <c r="E275" s="886"/>
      <c r="F275" s="885"/>
      <c r="G275" s="885"/>
    </row>
    <row r="276" spans="1:7">
      <c r="F276" s="884"/>
      <c r="G276" s="884"/>
    </row>
    <row r="277" spans="1:7">
      <c r="A277" s="886"/>
      <c r="B277" s="886"/>
      <c r="C277" s="886"/>
      <c r="D277" s="886"/>
      <c r="E277" s="886"/>
      <c r="F277" s="885"/>
      <c r="G277" s="885"/>
    </row>
    <row r="278" spans="1:7">
      <c r="F278" s="884"/>
      <c r="G278" s="884"/>
    </row>
    <row r="279" spans="1:7">
      <c r="A279" s="886"/>
      <c r="B279" s="886"/>
      <c r="C279" s="886"/>
      <c r="D279" s="886"/>
      <c r="E279" s="886"/>
      <c r="F279" s="885"/>
      <c r="G279" s="885"/>
    </row>
    <row r="280" spans="1:7">
      <c r="F280" s="884"/>
      <c r="G280" s="884"/>
    </row>
    <row r="281" spans="1:7">
      <c r="A281" s="886"/>
      <c r="B281" s="886"/>
      <c r="C281" s="886"/>
      <c r="D281" s="886"/>
      <c r="E281" s="886"/>
      <c r="F281" s="885"/>
      <c r="G281" s="885"/>
    </row>
    <row r="282" spans="1:7">
      <c r="F282" s="884"/>
      <c r="G282" s="884"/>
    </row>
    <row r="283" spans="1:7">
      <c r="A283" s="886"/>
      <c r="B283" s="886"/>
      <c r="C283" s="886"/>
      <c r="D283" s="886"/>
      <c r="E283" s="886"/>
      <c r="F283" s="885"/>
      <c r="G283" s="885"/>
    </row>
    <row r="284" spans="1:7">
      <c r="F284" s="884"/>
      <c r="G284" s="884"/>
    </row>
    <row r="285" spans="1:7">
      <c r="A285" s="886"/>
      <c r="B285" s="886"/>
      <c r="C285" s="886"/>
      <c r="D285" s="886"/>
      <c r="E285" s="886"/>
      <c r="F285" s="885"/>
      <c r="G285" s="885"/>
    </row>
    <row r="286" spans="1:7">
      <c r="F286" s="884"/>
      <c r="G286" s="884"/>
    </row>
    <row r="287" spans="1:7">
      <c r="A287" s="886"/>
      <c r="B287" s="886"/>
      <c r="C287" s="886"/>
      <c r="D287" s="886"/>
      <c r="E287" s="886"/>
      <c r="F287" s="885"/>
      <c r="G287" s="885"/>
    </row>
    <row r="288" spans="1:7">
      <c r="F288" s="884"/>
      <c r="G288" s="884"/>
    </row>
    <row r="289" spans="1:7">
      <c r="A289" s="886"/>
      <c r="B289" s="886"/>
      <c r="C289" s="886"/>
      <c r="D289" s="886"/>
      <c r="E289" s="886"/>
      <c r="F289" s="885"/>
      <c r="G289" s="885"/>
    </row>
    <row r="290" spans="1:7">
      <c r="F290" s="884"/>
      <c r="G290" s="884"/>
    </row>
    <row r="291" spans="1:7">
      <c r="A291" s="886"/>
      <c r="B291" s="886"/>
      <c r="C291" s="886"/>
      <c r="D291" s="886"/>
      <c r="E291" s="886"/>
      <c r="F291" s="885"/>
      <c r="G291" s="885"/>
    </row>
    <row r="292" spans="1:7">
      <c r="F292" s="884"/>
      <c r="G292" s="884"/>
    </row>
    <row r="293" spans="1:7">
      <c r="A293" s="886"/>
      <c r="B293" s="886"/>
      <c r="C293" s="886"/>
      <c r="D293" s="886"/>
      <c r="E293" s="886"/>
      <c r="F293" s="885"/>
      <c r="G293" s="885"/>
    </row>
    <row r="294" spans="1:7">
      <c r="F294" s="884"/>
      <c r="G294" s="884"/>
    </row>
    <row r="295" spans="1:7">
      <c r="A295" s="886"/>
      <c r="B295" s="886"/>
      <c r="C295" s="886"/>
      <c r="D295" s="886"/>
      <c r="E295" s="886"/>
      <c r="F295" s="885"/>
      <c r="G295" s="885"/>
    </row>
    <row r="296" spans="1:7">
      <c r="F296" s="884"/>
      <c r="G296" s="884"/>
    </row>
    <row r="297" spans="1:7">
      <c r="A297" s="886"/>
      <c r="B297" s="886"/>
      <c r="C297" s="886"/>
      <c r="D297" s="886"/>
      <c r="E297" s="886"/>
      <c r="F297" s="885"/>
      <c r="G297" s="885"/>
    </row>
    <row r="298" spans="1:7">
      <c r="F298" s="884"/>
      <c r="G298" s="884"/>
    </row>
    <row r="299" spans="1:7">
      <c r="A299" s="886"/>
      <c r="B299" s="886"/>
      <c r="C299" s="886"/>
      <c r="D299" s="886"/>
      <c r="E299" s="886"/>
      <c r="F299" s="885"/>
      <c r="G299" s="885"/>
    </row>
    <row r="300" spans="1:7">
      <c r="F300" s="884"/>
      <c r="G300" s="884"/>
    </row>
    <row r="301" spans="1:7">
      <c r="A301" s="886"/>
      <c r="B301" s="886"/>
      <c r="C301" s="886"/>
      <c r="D301" s="886"/>
      <c r="E301" s="886"/>
      <c r="F301" s="885"/>
      <c r="G301" s="885"/>
    </row>
    <row r="302" spans="1:7">
      <c r="F302" s="884"/>
      <c r="G302" s="884"/>
    </row>
    <row r="303" spans="1:7">
      <c r="A303" s="886"/>
      <c r="B303" s="886"/>
      <c r="C303" s="886"/>
      <c r="D303" s="886"/>
      <c r="E303" s="886"/>
      <c r="F303" s="885"/>
      <c r="G303" s="885"/>
    </row>
    <row r="304" spans="1:7">
      <c r="F304" s="884"/>
      <c r="G304" s="884"/>
    </row>
    <row r="305" spans="1:7">
      <c r="A305" s="886"/>
      <c r="B305" s="886"/>
      <c r="C305" s="886"/>
      <c r="D305" s="886"/>
      <c r="E305" s="886"/>
      <c r="F305" s="885"/>
      <c r="G305" s="885"/>
    </row>
    <row r="306" spans="1:7">
      <c r="F306" s="884"/>
      <c r="G306" s="884"/>
    </row>
    <row r="307" spans="1:7">
      <c r="A307" s="886"/>
      <c r="B307" s="886"/>
      <c r="C307" s="886"/>
      <c r="D307" s="886"/>
      <c r="E307" s="886"/>
      <c r="F307" s="885"/>
      <c r="G307" s="885"/>
    </row>
    <row r="308" spans="1:7">
      <c r="F308" s="884"/>
      <c r="G308" s="884"/>
    </row>
    <row r="309" spans="1:7">
      <c r="A309" s="886"/>
      <c r="B309" s="886"/>
      <c r="C309" s="886"/>
      <c r="D309" s="886"/>
      <c r="E309" s="886"/>
      <c r="F309" s="885"/>
      <c r="G309" s="885"/>
    </row>
    <row r="310" spans="1:7">
      <c r="F310" s="884"/>
      <c r="G310" s="884"/>
    </row>
    <row r="311" spans="1:7">
      <c r="A311" s="886"/>
      <c r="B311" s="886"/>
      <c r="C311" s="886"/>
      <c r="D311" s="886"/>
      <c r="E311" s="886"/>
      <c r="F311" s="885"/>
      <c r="G311" s="885"/>
    </row>
    <row r="312" spans="1:7">
      <c r="F312" s="884"/>
      <c r="G312" s="884"/>
    </row>
    <row r="313" spans="1:7">
      <c r="A313" s="886"/>
      <c r="B313" s="886"/>
      <c r="C313" s="886"/>
      <c r="D313" s="886"/>
      <c r="E313" s="886"/>
      <c r="F313" s="885"/>
      <c r="G313" s="885"/>
    </row>
    <row r="314" spans="1:7">
      <c r="F314" s="884"/>
      <c r="G314" s="884"/>
    </row>
    <row r="315" spans="1:7">
      <c r="A315" s="886"/>
      <c r="B315" s="886"/>
      <c r="C315" s="886"/>
      <c r="D315" s="886"/>
      <c r="E315" s="886"/>
      <c r="F315" s="885"/>
      <c r="G315" s="885"/>
    </row>
    <row r="316" spans="1:7">
      <c r="F316" s="884"/>
      <c r="G316" s="884"/>
    </row>
    <row r="317" spans="1:7">
      <c r="A317" s="886"/>
      <c r="B317" s="886"/>
      <c r="C317" s="886"/>
      <c r="D317" s="886"/>
      <c r="E317" s="886"/>
      <c r="F317" s="885"/>
      <c r="G317" s="885"/>
    </row>
    <row r="318" spans="1:7">
      <c r="F318" s="884"/>
      <c r="G318" s="884"/>
    </row>
    <row r="319" spans="1:7">
      <c r="A319" s="886"/>
      <c r="B319" s="886"/>
      <c r="C319" s="886"/>
      <c r="D319" s="886"/>
      <c r="E319" s="886"/>
      <c r="F319" s="885"/>
      <c r="G319" s="885"/>
    </row>
    <row r="320" spans="1:7">
      <c r="F320" s="884"/>
      <c r="G320" s="884"/>
    </row>
    <row r="321" spans="1:7">
      <c r="A321" s="886"/>
      <c r="B321" s="886"/>
      <c r="C321" s="886"/>
      <c r="D321" s="886"/>
      <c r="E321" s="886"/>
      <c r="F321" s="885"/>
      <c r="G321" s="885"/>
    </row>
    <row r="322" spans="1:7">
      <c r="F322" s="884"/>
      <c r="G322" s="884"/>
    </row>
    <row r="323" spans="1:7">
      <c r="A323" s="886"/>
      <c r="B323" s="886"/>
      <c r="C323" s="886"/>
      <c r="D323" s="886"/>
      <c r="E323" s="886"/>
      <c r="F323" s="885"/>
      <c r="G323" s="885"/>
    </row>
    <row r="324" spans="1:7">
      <c r="F324" s="884"/>
      <c r="G324" s="884"/>
    </row>
    <row r="325" spans="1:7">
      <c r="A325" s="886"/>
      <c r="B325" s="886"/>
      <c r="C325" s="886"/>
      <c r="D325" s="886"/>
      <c r="E325" s="886"/>
      <c r="F325" s="885"/>
      <c r="G325" s="885"/>
    </row>
    <row r="326" spans="1:7">
      <c r="F326" s="884"/>
      <c r="G326" s="884"/>
    </row>
    <row r="327" spans="1:7">
      <c r="A327" s="886"/>
      <c r="B327" s="886"/>
      <c r="C327" s="886"/>
      <c r="D327" s="886"/>
      <c r="E327" s="886"/>
      <c r="F327" s="885"/>
      <c r="G327" s="885"/>
    </row>
    <row r="328" spans="1:7">
      <c r="F328" s="884"/>
      <c r="G328" s="884"/>
    </row>
    <row r="329" spans="1:7">
      <c r="A329" s="886"/>
      <c r="B329" s="886"/>
      <c r="C329" s="886"/>
      <c r="D329" s="886"/>
      <c r="E329" s="886"/>
      <c r="F329" s="885"/>
      <c r="G329" s="885"/>
    </row>
    <row r="330" spans="1:7">
      <c r="F330" s="884"/>
      <c r="G330" s="884"/>
    </row>
    <row r="331" spans="1:7">
      <c r="A331" s="886"/>
      <c r="B331" s="886"/>
      <c r="C331" s="886"/>
      <c r="D331" s="886"/>
      <c r="E331" s="886"/>
      <c r="F331" s="885"/>
      <c r="G331" s="885"/>
    </row>
    <row r="332" spans="1:7">
      <c r="F332" s="884"/>
      <c r="G332" s="884"/>
    </row>
    <row r="333" spans="1:7">
      <c r="A333" s="886"/>
      <c r="B333" s="886"/>
      <c r="C333" s="886"/>
      <c r="D333" s="886"/>
      <c r="E333" s="886"/>
      <c r="F333" s="885"/>
      <c r="G333" s="885"/>
    </row>
    <row r="334" spans="1:7">
      <c r="F334" s="884"/>
      <c r="G334" s="884"/>
    </row>
    <row r="335" spans="1:7">
      <c r="A335" s="886"/>
      <c r="B335" s="886"/>
      <c r="C335" s="886"/>
      <c r="D335" s="886"/>
      <c r="E335" s="886"/>
      <c r="F335" s="885"/>
      <c r="G335" s="885"/>
    </row>
    <row r="336" spans="1:7">
      <c r="F336" s="884"/>
      <c r="G336" s="884"/>
    </row>
    <row r="337" spans="1:7">
      <c r="A337" s="886"/>
      <c r="B337" s="886"/>
      <c r="C337" s="886"/>
      <c r="D337" s="886"/>
      <c r="E337" s="886"/>
      <c r="F337" s="885"/>
      <c r="G337" s="885"/>
    </row>
    <row r="338" spans="1:7">
      <c r="F338" s="884"/>
      <c r="G338" s="884"/>
    </row>
    <row r="339" spans="1:7">
      <c r="A339" s="886"/>
      <c r="B339" s="886"/>
      <c r="C339" s="886"/>
      <c r="D339" s="886"/>
      <c r="E339" s="886"/>
      <c r="F339" s="885"/>
      <c r="G339" s="885"/>
    </row>
    <row r="340" spans="1:7">
      <c r="F340" s="884"/>
      <c r="G340" s="884"/>
    </row>
    <row r="341" spans="1:7">
      <c r="A341" s="886"/>
      <c r="B341" s="886"/>
      <c r="C341" s="886"/>
      <c r="D341" s="886"/>
      <c r="E341" s="886"/>
      <c r="F341" s="885"/>
      <c r="G341" s="885"/>
    </row>
    <row r="342" spans="1:7">
      <c r="F342" s="884"/>
      <c r="G342" s="884"/>
    </row>
    <row r="343" spans="1:7">
      <c r="A343" s="886"/>
      <c r="B343" s="886"/>
      <c r="C343" s="886"/>
      <c r="D343" s="886"/>
      <c r="E343" s="886"/>
      <c r="F343" s="885"/>
      <c r="G343" s="885"/>
    </row>
    <row r="344" spans="1:7">
      <c r="F344" s="884"/>
      <c r="G344" s="884"/>
    </row>
    <row r="345" spans="1:7">
      <c r="A345" s="886"/>
      <c r="B345" s="886"/>
      <c r="C345" s="886"/>
      <c r="D345" s="886"/>
      <c r="E345" s="886"/>
      <c r="F345" s="885"/>
      <c r="G345" s="885"/>
    </row>
    <row r="346" spans="1:7">
      <c r="F346" s="884"/>
      <c r="G346" s="884"/>
    </row>
    <row r="347" spans="1:7">
      <c r="A347" s="886"/>
      <c r="B347" s="886"/>
      <c r="C347" s="886"/>
      <c r="D347" s="886"/>
      <c r="E347" s="886"/>
      <c r="F347" s="885"/>
      <c r="G347" s="885"/>
    </row>
    <row r="348" spans="1:7">
      <c r="F348" s="884"/>
      <c r="G348" s="884"/>
    </row>
    <row r="349" spans="1:7">
      <c r="A349" s="886"/>
      <c r="B349" s="886"/>
      <c r="C349" s="886"/>
      <c r="D349" s="886"/>
      <c r="E349" s="886"/>
      <c r="F349" s="885"/>
      <c r="G349" s="885"/>
    </row>
    <row r="350" spans="1:7">
      <c r="F350" s="884"/>
      <c r="G350" s="884"/>
    </row>
    <row r="351" spans="1:7">
      <c r="A351" s="886"/>
      <c r="B351" s="886"/>
      <c r="C351" s="886"/>
      <c r="D351" s="886"/>
      <c r="E351" s="886"/>
      <c r="F351" s="885"/>
      <c r="G351" s="885"/>
    </row>
    <row r="352" spans="1:7">
      <c r="F352" s="884"/>
      <c r="G352" s="884"/>
    </row>
    <row r="353" spans="1:7">
      <c r="A353" s="886"/>
      <c r="B353" s="886"/>
      <c r="C353" s="886"/>
      <c r="D353" s="886"/>
      <c r="E353" s="886"/>
      <c r="F353" s="885"/>
      <c r="G353" s="885"/>
    </row>
    <row r="354" spans="1:7">
      <c r="F354" s="884"/>
      <c r="G354" s="884"/>
    </row>
    <row r="355" spans="1:7">
      <c r="A355" s="886"/>
      <c r="B355" s="886"/>
      <c r="C355" s="886"/>
      <c r="D355" s="886"/>
      <c r="E355" s="886"/>
      <c r="F355" s="885"/>
      <c r="G355" s="885"/>
    </row>
    <row r="356" spans="1:7">
      <c r="F356" s="884"/>
      <c r="G356" s="884"/>
    </row>
    <row r="357" spans="1:7">
      <c r="A357" s="886"/>
      <c r="B357" s="886"/>
      <c r="C357" s="886"/>
      <c r="D357" s="886"/>
      <c r="E357" s="886"/>
      <c r="F357" s="885"/>
      <c r="G357" s="885"/>
    </row>
    <row r="358" spans="1:7">
      <c r="F358" s="884"/>
      <c r="G358" s="884"/>
    </row>
    <row r="359" spans="1:7">
      <c r="A359" s="886"/>
      <c r="B359" s="886"/>
      <c r="C359" s="886"/>
      <c r="D359" s="886"/>
      <c r="E359" s="886"/>
      <c r="F359" s="885"/>
      <c r="G359" s="885"/>
    </row>
    <row r="360" spans="1:7">
      <c r="F360" s="884"/>
      <c r="G360" s="884"/>
    </row>
    <row r="361" spans="1:7">
      <c r="A361" s="886"/>
      <c r="B361" s="886"/>
      <c r="C361" s="886"/>
      <c r="D361" s="886"/>
      <c r="E361" s="886"/>
      <c r="F361" s="885"/>
      <c r="G361" s="885"/>
    </row>
    <row r="362" spans="1:7">
      <c r="F362" s="884"/>
      <c r="G362" s="884"/>
    </row>
    <row r="363" spans="1:7">
      <c r="A363" s="886"/>
      <c r="B363" s="886"/>
      <c r="C363" s="886"/>
      <c r="D363" s="886"/>
      <c r="E363" s="886"/>
      <c r="F363" s="885"/>
      <c r="G363" s="885"/>
    </row>
    <row r="364" spans="1:7">
      <c r="F364" s="884"/>
      <c r="G364" s="884"/>
    </row>
    <row r="365" spans="1:7">
      <c r="A365" s="886"/>
      <c r="B365" s="886"/>
      <c r="C365" s="886"/>
      <c r="D365" s="886"/>
      <c r="E365" s="886"/>
      <c r="F365" s="885"/>
      <c r="G365" s="885"/>
    </row>
    <row r="366" spans="1:7">
      <c r="F366" s="884"/>
      <c r="G366" s="884"/>
    </row>
    <row r="367" spans="1:7">
      <c r="A367" s="886"/>
      <c r="B367" s="886"/>
      <c r="C367" s="886"/>
      <c r="D367" s="886"/>
      <c r="E367" s="886"/>
      <c r="F367" s="885"/>
      <c r="G367" s="885"/>
    </row>
    <row r="368" spans="1:7">
      <c r="F368" s="884"/>
      <c r="G368" s="884"/>
    </row>
    <row r="369" spans="1:7">
      <c r="A369" s="886"/>
      <c r="B369" s="886"/>
      <c r="C369" s="886"/>
      <c r="D369" s="886"/>
      <c r="E369" s="886"/>
      <c r="F369" s="885"/>
      <c r="G369" s="885"/>
    </row>
    <row r="370" spans="1:7">
      <c r="F370" s="884"/>
      <c r="G370" s="884"/>
    </row>
    <row r="371" spans="1:7">
      <c r="A371" s="886"/>
      <c r="B371" s="886"/>
      <c r="C371" s="886"/>
      <c r="D371" s="886"/>
      <c r="E371" s="886"/>
      <c r="F371" s="885"/>
      <c r="G371" s="885"/>
    </row>
    <row r="372" spans="1:7">
      <c r="F372" s="884"/>
      <c r="G372" s="884"/>
    </row>
    <row r="373" spans="1:7">
      <c r="A373" s="886"/>
      <c r="B373" s="886"/>
      <c r="C373" s="886"/>
      <c r="D373" s="886"/>
      <c r="E373" s="886"/>
      <c r="F373" s="885"/>
      <c r="G373" s="885"/>
    </row>
    <row r="374" spans="1:7">
      <c r="F374" s="884"/>
      <c r="G374" s="884"/>
    </row>
    <row r="375" spans="1:7">
      <c r="A375" s="886"/>
      <c r="B375" s="886"/>
      <c r="C375" s="886"/>
      <c r="D375" s="886"/>
      <c r="E375" s="886"/>
      <c r="F375" s="885"/>
      <c r="G375" s="885"/>
    </row>
    <row r="376" spans="1:7">
      <c r="F376" s="884"/>
      <c r="G376" s="884"/>
    </row>
    <row r="377" spans="1:7">
      <c r="A377" s="886"/>
      <c r="B377" s="886"/>
      <c r="C377" s="886"/>
      <c r="D377" s="886"/>
      <c r="E377" s="886"/>
      <c r="F377" s="885"/>
      <c r="G377" s="885"/>
    </row>
    <row r="378" spans="1:7">
      <c r="F378" s="884"/>
      <c r="G378" s="884"/>
    </row>
    <row r="379" spans="1:7">
      <c r="A379" s="886"/>
      <c r="B379" s="886"/>
      <c r="C379" s="886"/>
      <c r="D379" s="886"/>
      <c r="E379" s="886"/>
      <c r="F379" s="885"/>
      <c r="G379" s="885"/>
    </row>
    <row r="380" spans="1:7">
      <c r="F380" s="884"/>
      <c r="G380" s="884"/>
    </row>
    <row r="381" spans="1:7">
      <c r="A381" s="886"/>
      <c r="B381" s="886"/>
      <c r="C381" s="886"/>
      <c r="D381" s="886"/>
      <c r="E381" s="886"/>
      <c r="F381" s="885"/>
      <c r="G381" s="885"/>
    </row>
    <row r="382" spans="1:7">
      <c r="F382" s="884"/>
      <c r="G382" s="884"/>
    </row>
    <row r="383" spans="1:7">
      <c r="A383" s="886"/>
      <c r="B383" s="886"/>
      <c r="C383" s="886"/>
      <c r="D383" s="886"/>
      <c r="E383" s="886"/>
      <c r="F383" s="885"/>
      <c r="G383" s="885"/>
    </row>
    <row r="384" spans="1:7">
      <c r="F384" s="884"/>
      <c r="G384" s="884"/>
    </row>
    <row r="385" spans="1:7">
      <c r="A385" s="886"/>
      <c r="B385" s="886"/>
      <c r="C385" s="886"/>
      <c r="D385" s="886"/>
      <c r="E385" s="886"/>
      <c r="F385" s="885"/>
      <c r="G385" s="885"/>
    </row>
    <row r="386" spans="1:7">
      <c r="F386" s="884"/>
      <c r="G386" s="884"/>
    </row>
    <row r="387" spans="1:7">
      <c r="A387" s="886"/>
      <c r="B387" s="886"/>
      <c r="C387" s="886"/>
      <c r="D387" s="886"/>
      <c r="E387" s="886"/>
      <c r="F387" s="885"/>
      <c r="G387" s="885"/>
    </row>
    <row r="388" spans="1:7">
      <c r="F388" s="884"/>
      <c r="G388" s="884"/>
    </row>
    <row r="389" spans="1:7">
      <c r="A389" s="886"/>
      <c r="B389" s="886"/>
      <c r="C389" s="886"/>
      <c r="D389" s="886"/>
      <c r="E389" s="886"/>
      <c r="F389" s="885"/>
      <c r="G389" s="885"/>
    </row>
    <row r="390" spans="1:7">
      <c r="F390" s="884"/>
      <c r="G390" s="884"/>
    </row>
    <row r="391" spans="1:7">
      <c r="A391" s="886"/>
      <c r="B391" s="886"/>
      <c r="C391" s="886"/>
      <c r="D391" s="886"/>
      <c r="E391" s="886"/>
      <c r="F391" s="885"/>
      <c r="G391" s="885"/>
    </row>
    <row r="392" spans="1:7">
      <c r="F392" s="884"/>
      <c r="G392" s="884"/>
    </row>
    <row r="393" spans="1:7">
      <c r="A393" s="886"/>
      <c r="B393" s="886"/>
      <c r="C393" s="886"/>
      <c r="D393" s="886"/>
      <c r="E393" s="886"/>
      <c r="F393" s="885"/>
      <c r="G393" s="885"/>
    </row>
    <row r="394" spans="1:7">
      <c r="F394" s="884"/>
      <c r="G394" s="884"/>
    </row>
    <row r="395" spans="1:7">
      <c r="A395" s="886"/>
      <c r="B395" s="886"/>
      <c r="C395" s="886"/>
      <c r="D395" s="886"/>
      <c r="E395" s="886"/>
      <c r="F395" s="885"/>
      <c r="G395" s="885"/>
    </row>
    <row r="396" spans="1:7">
      <c r="F396" s="884"/>
      <c r="G396" s="884"/>
    </row>
    <row r="397" spans="1:7">
      <c r="A397" s="886"/>
      <c r="B397" s="886"/>
      <c r="C397" s="886"/>
      <c r="D397" s="886"/>
      <c r="E397" s="886"/>
      <c r="F397" s="885"/>
      <c r="G397" s="885"/>
    </row>
    <row r="398" spans="1:7">
      <c r="F398" s="884"/>
      <c r="G398" s="884"/>
    </row>
    <row r="399" spans="1:7">
      <c r="A399" s="886"/>
      <c r="B399" s="886"/>
      <c r="C399" s="886"/>
      <c r="D399" s="886"/>
      <c r="E399" s="886"/>
      <c r="F399" s="885"/>
      <c r="G399" s="885"/>
    </row>
    <row r="400" spans="1:7">
      <c r="F400" s="884"/>
      <c r="G400" s="884"/>
    </row>
    <row r="401" spans="1:7">
      <c r="A401" s="886"/>
      <c r="B401" s="886"/>
      <c r="C401" s="886"/>
      <c r="D401" s="886"/>
      <c r="E401" s="886"/>
      <c r="F401" s="885"/>
      <c r="G401" s="885"/>
    </row>
    <row r="402" spans="1:7">
      <c r="F402" s="884"/>
      <c r="G402" s="884"/>
    </row>
    <row r="403" spans="1:7">
      <c r="A403" s="886"/>
      <c r="B403" s="886"/>
      <c r="C403" s="886"/>
      <c r="D403" s="886"/>
      <c r="E403" s="886"/>
      <c r="F403" s="885"/>
      <c r="G403" s="885"/>
    </row>
    <row r="404" spans="1:7">
      <c r="F404" s="884"/>
      <c r="G404" s="884"/>
    </row>
    <row r="405" spans="1:7">
      <c r="A405" s="886"/>
      <c r="B405" s="886"/>
      <c r="C405" s="886"/>
      <c r="D405" s="886"/>
      <c r="E405" s="886"/>
      <c r="F405" s="885"/>
      <c r="G405" s="885"/>
    </row>
    <row r="406" spans="1:7">
      <c r="F406" s="884"/>
      <c r="G406" s="884"/>
    </row>
    <row r="407" spans="1:7">
      <c r="A407" s="886"/>
      <c r="B407" s="886"/>
      <c r="C407" s="886"/>
      <c r="D407" s="886"/>
      <c r="E407" s="886"/>
      <c r="F407" s="885"/>
      <c r="G407" s="885"/>
    </row>
    <row r="408" spans="1:7">
      <c r="F408" s="884"/>
      <c r="G408" s="884"/>
    </row>
    <row r="409" spans="1:7">
      <c r="A409" s="886"/>
      <c r="B409" s="886"/>
      <c r="C409" s="886"/>
      <c r="D409" s="886"/>
      <c r="E409" s="886"/>
      <c r="F409" s="885"/>
      <c r="G409" s="885"/>
    </row>
    <row r="410" spans="1:7">
      <c r="F410" s="884"/>
      <c r="G410" s="884"/>
    </row>
    <row r="411" spans="1:7">
      <c r="A411" s="886"/>
      <c r="B411" s="886"/>
      <c r="C411" s="886"/>
      <c r="D411" s="886"/>
      <c r="E411" s="886"/>
      <c r="F411" s="885"/>
      <c r="G411" s="885"/>
    </row>
    <row r="412" spans="1:7">
      <c r="F412" s="884"/>
      <c r="G412" s="884"/>
    </row>
    <row r="413" spans="1:7">
      <c r="A413" s="886"/>
      <c r="B413" s="886"/>
      <c r="C413" s="886"/>
      <c r="D413" s="886"/>
      <c r="E413" s="886"/>
      <c r="F413" s="885"/>
      <c r="G413" s="885"/>
    </row>
    <row r="414" spans="1:7">
      <c r="F414" s="884"/>
      <c r="G414" s="884"/>
    </row>
    <row r="415" spans="1:7">
      <c r="A415" s="886"/>
      <c r="B415" s="886"/>
      <c r="C415" s="886"/>
      <c r="D415" s="886"/>
      <c r="E415" s="886"/>
      <c r="F415" s="885"/>
      <c r="G415" s="885"/>
    </row>
    <row r="416" spans="1:7">
      <c r="F416" s="884"/>
      <c r="G416" s="884"/>
    </row>
    <row r="417" spans="1:7">
      <c r="A417" s="886"/>
      <c r="B417" s="886"/>
      <c r="C417" s="886"/>
      <c r="D417" s="886"/>
      <c r="E417" s="886"/>
      <c r="F417" s="885"/>
      <c r="G417" s="885"/>
    </row>
    <row r="418" spans="1:7">
      <c r="F418" s="884"/>
      <c r="G418" s="884"/>
    </row>
    <row r="419" spans="1:7">
      <c r="A419" s="886"/>
      <c r="B419" s="886"/>
      <c r="C419" s="886"/>
      <c r="D419" s="886"/>
      <c r="E419" s="886"/>
      <c r="F419" s="885"/>
      <c r="G419" s="885"/>
    </row>
    <row r="420" spans="1:7">
      <c r="F420" s="884"/>
      <c r="G420" s="884"/>
    </row>
    <row r="421" spans="1:7">
      <c r="A421" s="886"/>
      <c r="B421" s="886"/>
      <c r="C421" s="886"/>
      <c r="D421" s="886"/>
      <c r="E421" s="886"/>
      <c r="F421" s="885"/>
      <c r="G421" s="885"/>
    </row>
    <row r="422" spans="1:7">
      <c r="F422" s="884"/>
      <c r="G422" s="884"/>
    </row>
    <row r="423" spans="1:7">
      <c r="A423" s="886"/>
      <c r="B423" s="886"/>
      <c r="C423" s="886"/>
      <c r="D423" s="886"/>
      <c r="E423" s="886"/>
      <c r="F423" s="885"/>
      <c r="G423" s="885"/>
    </row>
    <row r="424" spans="1:7">
      <c r="F424" s="884"/>
      <c r="G424" s="884"/>
    </row>
    <row r="425" spans="1:7">
      <c r="A425" s="886"/>
      <c r="B425" s="886"/>
      <c r="C425" s="886"/>
      <c r="D425" s="886"/>
      <c r="E425" s="886"/>
      <c r="F425" s="885"/>
      <c r="G425" s="885"/>
    </row>
    <row r="426" spans="1:7">
      <c r="F426" s="884"/>
      <c r="G426" s="884"/>
    </row>
    <row r="427" spans="1:7">
      <c r="A427" s="886"/>
      <c r="B427" s="886"/>
      <c r="C427" s="886"/>
      <c r="D427" s="886"/>
      <c r="E427" s="886"/>
      <c r="F427" s="885"/>
      <c r="G427" s="885"/>
    </row>
    <row r="428" spans="1:7">
      <c r="F428" s="884"/>
      <c r="G428" s="884"/>
    </row>
    <row r="429" spans="1:7">
      <c r="A429" s="886"/>
      <c r="B429" s="886"/>
      <c r="C429" s="886"/>
      <c r="D429" s="886"/>
      <c r="E429" s="886"/>
      <c r="F429" s="885"/>
      <c r="G429" s="885"/>
    </row>
    <row r="430" spans="1:7">
      <c r="F430" s="884"/>
      <c r="G430" s="884"/>
    </row>
    <row r="431" spans="1:7">
      <c r="A431" s="886"/>
      <c r="B431" s="886"/>
      <c r="C431" s="886"/>
      <c r="D431" s="886"/>
      <c r="E431" s="886"/>
      <c r="F431" s="885"/>
      <c r="G431" s="885"/>
    </row>
    <row r="432" spans="1:7">
      <c r="F432" s="884"/>
      <c r="G432" s="884"/>
    </row>
    <row r="433" spans="1:7">
      <c r="A433" s="886"/>
      <c r="B433" s="886"/>
      <c r="C433" s="886"/>
      <c r="D433" s="886"/>
      <c r="E433" s="886"/>
      <c r="F433" s="885"/>
      <c r="G433" s="885"/>
    </row>
    <row r="434" spans="1:7">
      <c r="F434" s="884"/>
      <c r="G434" s="884"/>
    </row>
    <row r="435" spans="1:7">
      <c r="A435" s="886"/>
      <c r="B435" s="886"/>
      <c r="C435" s="886"/>
      <c r="D435" s="886"/>
      <c r="E435" s="886"/>
      <c r="F435" s="885"/>
      <c r="G435" s="885"/>
    </row>
    <row r="436" spans="1:7">
      <c r="F436" s="884"/>
      <c r="G436" s="884"/>
    </row>
    <row r="437" spans="1:7">
      <c r="A437" s="886"/>
      <c r="B437" s="886"/>
      <c r="C437" s="886"/>
      <c r="D437" s="886"/>
      <c r="E437" s="886"/>
      <c r="F437" s="885"/>
      <c r="G437" s="885"/>
    </row>
    <row r="438" spans="1:7">
      <c r="F438" s="884"/>
      <c r="G438" s="884"/>
    </row>
    <row r="439" spans="1:7">
      <c r="A439" s="886"/>
      <c r="B439" s="886"/>
      <c r="C439" s="886"/>
      <c r="D439" s="886"/>
      <c r="E439" s="886"/>
      <c r="F439" s="885"/>
      <c r="G439" s="885"/>
    </row>
    <row r="440" spans="1:7">
      <c r="F440" s="884"/>
      <c r="G440" s="884"/>
    </row>
    <row r="441" spans="1:7">
      <c r="A441" s="886"/>
      <c r="B441" s="886"/>
      <c r="C441" s="886"/>
      <c r="D441" s="886"/>
      <c r="E441" s="886"/>
      <c r="F441" s="885"/>
      <c r="G441" s="885"/>
    </row>
    <row r="442" spans="1:7">
      <c r="F442" s="884"/>
      <c r="G442" s="884"/>
    </row>
    <row r="443" spans="1:7">
      <c r="A443" s="886"/>
      <c r="B443" s="886"/>
      <c r="C443" s="886"/>
      <c r="D443" s="886"/>
      <c r="E443" s="886"/>
      <c r="F443" s="885"/>
      <c r="G443" s="885"/>
    </row>
    <row r="444" spans="1:7">
      <c r="F444" s="884"/>
      <c r="G444" s="884"/>
    </row>
    <row r="445" spans="1:7">
      <c r="A445" s="886"/>
      <c r="B445" s="886"/>
      <c r="C445" s="886"/>
      <c r="D445" s="886"/>
      <c r="E445" s="886"/>
      <c r="F445" s="885"/>
      <c r="G445" s="885"/>
    </row>
    <row r="446" spans="1:7">
      <c r="F446" s="884"/>
      <c r="G446" s="884"/>
    </row>
    <row r="447" spans="1:7">
      <c r="A447" s="886"/>
      <c r="B447" s="886"/>
      <c r="C447" s="886"/>
      <c r="D447" s="886"/>
      <c r="E447" s="886"/>
      <c r="F447" s="885"/>
      <c r="G447" s="885"/>
    </row>
    <row r="448" spans="1:7">
      <c r="F448" s="884"/>
      <c r="G448" s="884"/>
    </row>
    <row r="449" spans="1:7">
      <c r="A449" s="886"/>
      <c r="B449" s="886"/>
      <c r="C449" s="886"/>
      <c r="D449" s="886"/>
      <c r="E449" s="886"/>
      <c r="F449" s="885"/>
      <c r="G449" s="885"/>
    </row>
    <row r="450" spans="1:7">
      <c r="F450" s="884"/>
      <c r="G450" s="884"/>
    </row>
    <row r="451" spans="1:7">
      <c r="A451" s="886"/>
      <c r="B451" s="886"/>
      <c r="C451" s="886"/>
      <c r="D451" s="886"/>
      <c r="E451" s="886"/>
      <c r="F451" s="885"/>
      <c r="G451" s="885"/>
    </row>
    <row r="452" spans="1:7">
      <c r="F452" s="884"/>
      <c r="G452" s="884"/>
    </row>
    <row r="453" spans="1:7">
      <c r="A453" s="886"/>
      <c r="B453" s="886"/>
      <c r="C453" s="886"/>
      <c r="D453" s="886"/>
      <c r="E453" s="886"/>
      <c r="F453" s="885"/>
      <c r="G453" s="885"/>
    </row>
    <row r="454" spans="1:7">
      <c r="F454" s="884"/>
      <c r="G454" s="884"/>
    </row>
    <row r="455" spans="1:7">
      <c r="A455" s="886"/>
      <c r="B455" s="886"/>
      <c r="C455" s="886"/>
      <c r="D455" s="886"/>
      <c r="E455" s="886"/>
      <c r="F455" s="885"/>
      <c r="G455" s="885"/>
    </row>
    <row r="456" spans="1:7">
      <c r="F456" s="884"/>
      <c r="G456" s="884"/>
    </row>
    <row r="457" spans="1:7">
      <c r="A457" s="886"/>
      <c r="B457" s="886"/>
      <c r="C457" s="886"/>
      <c r="D457" s="886"/>
      <c r="E457" s="886"/>
      <c r="F457" s="885"/>
      <c r="G457" s="885"/>
    </row>
    <row r="458" spans="1:7">
      <c r="F458" s="884"/>
      <c r="G458" s="884"/>
    </row>
    <row r="459" spans="1:7">
      <c r="A459" s="886"/>
      <c r="B459" s="886"/>
      <c r="C459" s="886"/>
      <c r="D459" s="886"/>
      <c r="E459" s="886"/>
      <c r="F459" s="885"/>
      <c r="G459" s="885"/>
    </row>
    <row r="460" spans="1:7">
      <c r="F460" s="884"/>
      <c r="G460" s="884"/>
    </row>
    <row r="461" spans="1:7">
      <c r="A461" s="886"/>
      <c r="B461" s="886"/>
      <c r="C461" s="886"/>
      <c r="D461" s="886"/>
      <c r="E461" s="886"/>
      <c r="F461" s="885"/>
      <c r="G461" s="885"/>
    </row>
    <row r="462" spans="1:7">
      <c r="F462" s="884"/>
      <c r="G462" s="884"/>
    </row>
    <row r="463" spans="1:7">
      <c r="A463" s="886"/>
      <c r="B463" s="886"/>
      <c r="C463" s="886"/>
      <c r="D463" s="886"/>
      <c r="E463" s="886"/>
      <c r="F463" s="885"/>
      <c r="G463" s="885"/>
    </row>
    <row r="464" spans="1:7">
      <c r="F464" s="884"/>
      <c r="G464" s="884"/>
    </row>
    <row r="465" spans="1:7">
      <c r="A465" s="886"/>
      <c r="B465" s="886"/>
      <c r="C465" s="886"/>
      <c r="D465" s="886"/>
      <c r="E465" s="886"/>
      <c r="F465" s="885"/>
      <c r="G465" s="885"/>
    </row>
    <row r="466" spans="1:7">
      <c r="F466" s="884"/>
      <c r="G466" s="884"/>
    </row>
    <row r="467" spans="1:7">
      <c r="A467" s="886"/>
      <c r="B467" s="886"/>
      <c r="C467" s="886"/>
      <c r="D467" s="886"/>
      <c r="E467" s="886"/>
      <c r="F467" s="885"/>
      <c r="G467" s="885"/>
    </row>
    <row r="468" spans="1:7">
      <c r="F468" s="884"/>
      <c r="G468" s="884"/>
    </row>
    <row r="469" spans="1:7">
      <c r="A469" s="886"/>
      <c r="B469" s="886"/>
      <c r="C469" s="886"/>
      <c r="D469" s="886"/>
      <c r="E469" s="886"/>
      <c r="F469" s="885"/>
      <c r="G469" s="885"/>
    </row>
    <row r="470" spans="1:7">
      <c r="F470" s="884"/>
      <c r="G470" s="884"/>
    </row>
    <row r="471" spans="1:7">
      <c r="A471" s="886"/>
      <c r="B471" s="886"/>
      <c r="C471" s="886"/>
      <c r="D471" s="886"/>
      <c r="E471" s="886"/>
      <c r="F471" s="885"/>
      <c r="G471" s="885"/>
    </row>
    <row r="472" spans="1:7">
      <c r="F472" s="884"/>
      <c r="G472" s="884"/>
    </row>
    <row r="473" spans="1:7">
      <c r="A473" s="886"/>
      <c r="B473" s="886"/>
      <c r="C473" s="886"/>
      <c r="D473" s="886"/>
      <c r="E473" s="886"/>
      <c r="F473" s="885"/>
      <c r="G473" s="885"/>
    </row>
    <row r="474" spans="1:7">
      <c r="F474" s="884"/>
      <c r="G474" s="884"/>
    </row>
    <row r="475" spans="1:7">
      <c r="A475" s="886"/>
      <c r="B475" s="886"/>
      <c r="C475" s="886"/>
      <c r="D475" s="886"/>
      <c r="E475" s="886"/>
      <c r="F475" s="885"/>
      <c r="G475" s="885"/>
    </row>
    <row r="476" spans="1:7">
      <c r="F476" s="884"/>
      <c r="G476" s="884"/>
    </row>
    <row r="477" spans="1:7">
      <c r="A477" s="886"/>
      <c r="B477" s="886"/>
      <c r="C477" s="886"/>
      <c r="D477" s="886"/>
      <c r="E477" s="886"/>
      <c r="F477" s="885"/>
      <c r="G477" s="885"/>
    </row>
    <row r="478" spans="1:7">
      <c r="F478" s="884"/>
      <c r="G478" s="884"/>
    </row>
    <row r="479" spans="1:7">
      <c r="A479" s="886"/>
      <c r="B479" s="886"/>
      <c r="C479" s="886"/>
      <c r="D479" s="886"/>
      <c r="E479" s="886"/>
      <c r="F479" s="885"/>
      <c r="G479" s="885"/>
    </row>
    <row r="480" spans="1:7">
      <c r="F480" s="884"/>
      <c r="G480" s="884"/>
    </row>
    <row r="481" spans="1:7">
      <c r="A481" s="886"/>
      <c r="B481" s="886"/>
      <c r="C481" s="886"/>
      <c r="D481" s="886"/>
      <c r="E481" s="886"/>
      <c r="F481" s="885"/>
      <c r="G481" s="885"/>
    </row>
    <row r="482" spans="1:7">
      <c r="F482" s="884"/>
      <c r="G482" s="884"/>
    </row>
    <row r="483" spans="1:7">
      <c r="A483" s="886"/>
      <c r="B483" s="886"/>
      <c r="C483" s="886"/>
      <c r="D483" s="886"/>
      <c r="E483" s="886"/>
      <c r="F483" s="885"/>
      <c r="G483" s="885"/>
    </row>
    <row r="484" spans="1:7">
      <c r="F484" s="884"/>
      <c r="G484" s="884"/>
    </row>
    <row r="485" spans="1:7">
      <c r="A485" s="886"/>
      <c r="B485" s="886"/>
      <c r="C485" s="886"/>
      <c r="D485" s="886"/>
      <c r="E485" s="886"/>
      <c r="F485" s="885"/>
      <c r="G485" s="885"/>
    </row>
    <row r="486" spans="1:7">
      <c r="F486" s="884"/>
      <c r="G486" s="884"/>
    </row>
    <row r="487" spans="1:7">
      <c r="A487" s="886"/>
      <c r="B487" s="886"/>
      <c r="C487" s="886"/>
      <c r="D487" s="886"/>
      <c r="E487" s="886"/>
      <c r="F487" s="885"/>
      <c r="G487" s="885"/>
    </row>
    <row r="488" spans="1:7">
      <c r="F488" s="884"/>
      <c r="G488" s="884"/>
    </row>
    <row r="489" spans="1:7">
      <c r="A489" s="886"/>
      <c r="B489" s="886"/>
      <c r="C489" s="886"/>
      <c r="D489" s="886"/>
      <c r="E489" s="886"/>
      <c r="F489" s="885"/>
      <c r="G489" s="885"/>
    </row>
    <row r="490" spans="1:7">
      <c r="F490" s="884"/>
      <c r="G490" s="884"/>
    </row>
    <row r="491" spans="1:7">
      <c r="A491" s="886"/>
      <c r="B491" s="886"/>
      <c r="C491" s="886"/>
      <c r="D491" s="886"/>
      <c r="E491" s="886"/>
      <c r="F491" s="885"/>
      <c r="G491" s="885"/>
    </row>
    <row r="492" spans="1:7">
      <c r="F492" s="884"/>
      <c r="G492" s="884"/>
    </row>
    <row r="493" spans="1:7">
      <c r="A493" s="886"/>
      <c r="B493" s="886"/>
      <c r="C493" s="886"/>
      <c r="D493" s="886"/>
      <c r="E493" s="886"/>
      <c r="F493" s="885"/>
      <c r="G493" s="885"/>
    </row>
    <row r="494" spans="1:7">
      <c r="F494" s="884"/>
      <c r="G494" s="884"/>
    </row>
    <row r="495" spans="1:7">
      <c r="A495" s="886"/>
      <c r="B495" s="886"/>
      <c r="C495" s="886"/>
      <c r="D495" s="886"/>
      <c r="E495" s="886"/>
      <c r="F495" s="885"/>
      <c r="G495" s="885"/>
    </row>
    <row r="496" spans="1:7">
      <c r="F496" s="884"/>
      <c r="G496" s="884"/>
    </row>
    <row r="497" spans="1:7">
      <c r="A497" s="886"/>
      <c r="B497" s="886"/>
      <c r="C497" s="886"/>
      <c r="D497" s="886"/>
      <c r="E497" s="886"/>
      <c r="F497" s="885"/>
      <c r="G497" s="885"/>
    </row>
    <row r="498" spans="1:7">
      <c r="F498" s="884"/>
      <c r="G498" s="884"/>
    </row>
    <row r="499" spans="1:7">
      <c r="A499" s="886"/>
      <c r="B499" s="886"/>
      <c r="C499" s="886"/>
      <c r="D499" s="886"/>
      <c r="E499" s="886"/>
      <c r="F499" s="885"/>
      <c r="G499" s="885"/>
    </row>
    <row r="500" spans="1:7">
      <c r="F500" s="884"/>
      <c r="G500" s="884"/>
    </row>
    <row r="501" spans="1:7">
      <c r="A501" s="886"/>
      <c r="B501" s="886"/>
      <c r="C501" s="886"/>
      <c r="D501" s="886"/>
      <c r="E501" s="886"/>
      <c r="F501" s="885"/>
      <c r="G501" s="885"/>
    </row>
    <row r="502" spans="1:7">
      <c r="F502" s="884"/>
      <c r="G502" s="884"/>
    </row>
    <row r="503" spans="1:7">
      <c r="A503" s="886"/>
      <c r="B503" s="886"/>
      <c r="C503" s="886"/>
      <c r="D503" s="886"/>
      <c r="E503" s="886"/>
      <c r="F503" s="885"/>
      <c r="G503" s="885"/>
    </row>
    <row r="504" spans="1:7">
      <c r="F504" s="884"/>
      <c r="G504" s="884"/>
    </row>
    <row r="505" spans="1:7">
      <c r="A505" s="886"/>
      <c r="B505" s="886"/>
      <c r="C505" s="886"/>
      <c r="D505" s="886"/>
      <c r="E505" s="886"/>
      <c r="F505" s="885"/>
      <c r="G505" s="885"/>
    </row>
    <row r="506" spans="1:7">
      <c r="F506" s="884"/>
      <c r="G506" s="884"/>
    </row>
    <row r="507" spans="1:7">
      <c r="A507" s="886"/>
      <c r="B507" s="886"/>
      <c r="C507" s="886"/>
      <c r="D507" s="886"/>
      <c r="E507" s="886"/>
      <c r="F507" s="885"/>
      <c r="G507" s="885"/>
    </row>
    <row r="508" spans="1:7">
      <c r="F508" s="884"/>
      <c r="G508" s="884"/>
    </row>
    <row r="509" spans="1:7">
      <c r="A509" s="886"/>
      <c r="B509" s="886"/>
      <c r="C509" s="886"/>
      <c r="D509" s="886"/>
      <c r="E509" s="886"/>
      <c r="F509" s="885"/>
      <c r="G509" s="885"/>
    </row>
    <row r="510" spans="1:7">
      <c r="F510" s="884"/>
      <c r="G510" s="884"/>
    </row>
    <row r="511" spans="1:7">
      <c r="A511" s="886"/>
      <c r="B511" s="886"/>
      <c r="C511" s="886"/>
      <c r="D511" s="886"/>
      <c r="E511" s="886"/>
      <c r="F511" s="885"/>
      <c r="G511" s="885"/>
    </row>
    <row r="512" spans="1:7">
      <c r="F512" s="884"/>
      <c r="G512" s="884"/>
    </row>
    <row r="513" spans="1:7">
      <c r="A513" s="886"/>
      <c r="B513" s="886"/>
      <c r="C513" s="886"/>
      <c r="D513" s="886"/>
      <c r="E513" s="886"/>
      <c r="F513" s="885"/>
      <c r="G513" s="885"/>
    </row>
    <row r="514" spans="1:7">
      <c r="F514" s="884"/>
      <c r="G514" s="884"/>
    </row>
    <row r="515" spans="1:7">
      <c r="A515" s="886"/>
      <c r="B515" s="886"/>
      <c r="C515" s="886"/>
      <c r="D515" s="886"/>
      <c r="E515" s="886"/>
      <c r="F515" s="885"/>
      <c r="G515" s="885"/>
    </row>
    <row r="516" spans="1:7">
      <c r="F516" s="884"/>
      <c r="G516" s="884"/>
    </row>
    <row r="517" spans="1:7">
      <c r="A517" s="886"/>
      <c r="B517" s="886"/>
      <c r="C517" s="886"/>
      <c r="D517" s="886"/>
      <c r="E517" s="886"/>
      <c r="F517" s="885"/>
      <c r="G517" s="885"/>
    </row>
    <row r="518" spans="1:7">
      <c r="F518" s="884"/>
      <c r="G518" s="884"/>
    </row>
    <row r="519" spans="1:7">
      <c r="A519" s="886"/>
      <c r="B519" s="886"/>
      <c r="C519" s="886"/>
      <c r="D519" s="886"/>
      <c r="E519" s="886"/>
      <c r="F519" s="885"/>
      <c r="G519" s="885"/>
    </row>
    <row r="520" spans="1:7">
      <c r="F520" s="884"/>
      <c r="G520" s="884"/>
    </row>
    <row r="521" spans="1:7">
      <c r="A521" s="886"/>
      <c r="B521" s="886"/>
      <c r="C521" s="886"/>
      <c r="D521" s="886"/>
      <c r="E521" s="886"/>
      <c r="F521" s="885"/>
      <c r="G521" s="885"/>
    </row>
    <row r="522" spans="1:7">
      <c r="F522" s="884"/>
      <c r="G522" s="884"/>
    </row>
    <row r="523" spans="1:7">
      <c r="A523" s="886"/>
      <c r="B523" s="886"/>
      <c r="C523" s="886"/>
      <c r="D523" s="886"/>
      <c r="E523" s="886"/>
      <c r="F523" s="885"/>
      <c r="G523" s="885"/>
    </row>
    <row r="524" spans="1:7">
      <c r="F524" s="884"/>
      <c r="G524" s="884"/>
    </row>
    <row r="525" spans="1:7">
      <c r="A525" s="886"/>
      <c r="B525" s="886"/>
      <c r="C525" s="886"/>
      <c r="D525" s="886"/>
      <c r="E525" s="886"/>
      <c r="F525" s="885"/>
      <c r="G525" s="885"/>
    </row>
    <row r="526" spans="1:7">
      <c r="F526" s="884"/>
      <c r="G526" s="884"/>
    </row>
    <row r="527" spans="1:7">
      <c r="A527" s="886"/>
      <c r="B527" s="886"/>
      <c r="C527" s="886"/>
      <c r="D527" s="886"/>
      <c r="E527" s="886"/>
      <c r="F527" s="885"/>
      <c r="G527" s="885"/>
    </row>
    <row r="528" spans="1:7">
      <c r="F528" s="884"/>
      <c r="G528" s="884"/>
    </row>
    <row r="529" spans="1:7">
      <c r="A529" s="886"/>
      <c r="B529" s="886"/>
      <c r="C529" s="886"/>
      <c r="D529" s="886"/>
      <c r="E529" s="886"/>
      <c r="F529" s="885"/>
      <c r="G529" s="885"/>
    </row>
    <row r="530" spans="1:7">
      <c r="F530" s="884"/>
      <c r="G530" s="884"/>
    </row>
    <row r="531" spans="1:7">
      <c r="A531" s="886"/>
      <c r="B531" s="886"/>
      <c r="C531" s="886"/>
      <c r="D531" s="886"/>
      <c r="E531" s="886"/>
      <c r="F531" s="885"/>
      <c r="G531" s="885"/>
    </row>
    <row r="532" spans="1:7">
      <c r="F532" s="884"/>
      <c r="G532" s="884"/>
    </row>
    <row r="533" spans="1:7">
      <c r="A533" s="886"/>
      <c r="B533" s="886"/>
      <c r="C533" s="886"/>
      <c r="D533" s="886"/>
      <c r="E533" s="886"/>
      <c r="F533" s="885"/>
      <c r="G533" s="885"/>
    </row>
    <row r="534" spans="1:7">
      <c r="F534" s="884"/>
      <c r="G534" s="884"/>
    </row>
    <row r="535" spans="1:7">
      <c r="A535" s="886"/>
      <c r="B535" s="886"/>
      <c r="C535" s="886"/>
      <c r="D535" s="886"/>
      <c r="E535" s="886"/>
      <c r="F535" s="885"/>
      <c r="G535" s="885"/>
    </row>
    <row r="536" spans="1:7">
      <c r="F536" s="884"/>
      <c r="G536" s="884"/>
    </row>
    <row r="537" spans="1:7">
      <c r="A537" s="886"/>
      <c r="B537" s="886"/>
      <c r="C537" s="886"/>
      <c r="D537" s="886"/>
      <c r="E537" s="886"/>
      <c r="F537" s="885"/>
      <c r="G537" s="885"/>
    </row>
    <row r="538" spans="1:7">
      <c r="F538" s="884"/>
      <c r="G538" s="884"/>
    </row>
    <row r="539" spans="1:7">
      <c r="A539" s="886"/>
      <c r="B539" s="886"/>
      <c r="C539" s="886"/>
      <c r="D539" s="886"/>
      <c r="E539" s="886"/>
      <c r="F539" s="885"/>
      <c r="G539" s="885"/>
    </row>
    <row r="540" spans="1:7">
      <c r="F540" s="884"/>
      <c r="G540" s="884"/>
    </row>
    <row r="541" spans="1:7">
      <c r="A541" s="886"/>
      <c r="B541" s="886"/>
      <c r="C541" s="886"/>
      <c r="D541" s="886"/>
      <c r="E541" s="886"/>
      <c r="F541" s="885"/>
      <c r="G541" s="885"/>
    </row>
    <row r="542" spans="1:7">
      <c r="F542" s="884"/>
      <c r="G542" s="884"/>
    </row>
    <row r="543" spans="1:7">
      <c r="A543" s="886"/>
      <c r="B543" s="886"/>
      <c r="C543" s="886"/>
      <c r="D543" s="886"/>
      <c r="E543" s="886"/>
      <c r="F543" s="885"/>
      <c r="G543" s="885"/>
    </row>
    <row r="544" spans="1:7">
      <c r="F544" s="884"/>
      <c r="G544" s="884"/>
    </row>
    <row r="545" spans="1:7">
      <c r="A545" s="886"/>
      <c r="B545" s="886"/>
      <c r="C545" s="886"/>
      <c r="D545" s="886"/>
      <c r="E545" s="886"/>
      <c r="F545" s="885"/>
      <c r="G545" s="885"/>
    </row>
    <row r="546" spans="1:7">
      <c r="F546" s="884"/>
      <c r="G546" s="884"/>
    </row>
    <row r="547" spans="1:7">
      <c r="A547" s="886"/>
      <c r="B547" s="886"/>
      <c r="C547" s="886"/>
      <c r="D547" s="886"/>
      <c r="E547" s="886"/>
      <c r="F547" s="885"/>
      <c r="G547" s="885"/>
    </row>
    <row r="548" spans="1:7">
      <c r="F548" s="884"/>
      <c r="G548" s="884"/>
    </row>
    <row r="549" spans="1:7">
      <c r="A549" s="886"/>
      <c r="B549" s="886"/>
      <c r="C549" s="886"/>
      <c r="D549" s="886"/>
      <c r="E549" s="886"/>
      <c r="F549" s="885"/>
      <c r="G549" s="885"/>
    </row>
    <row r="550" spans="1:7">
      <c r="F550" s="884"/>
      <c r="G550" s="884"/>
    </row>
    <row r="551" spans="1:7">
      <c r="A551" s="886"/>
      <c r="B551" s="886"/>
      <c r="C551" s="886"/>
      <c r="D551" s="886"/>
      <c r="E551" s="886"/>
      <c r="F551" s="885"/>
      <c r="G551" s="885"/>
    </row>
    <row r="552" spans="1:7">
      <c r="F552" s="884"/>
      <c r="G552" s="884"/>
    </row>
    <row r="553" spans="1:7">
      <c r="A553" s="886"/>
      <c r="B553" s="886"/>
      <c r="C553" s="886"/>
      <c r="D553" s="886"/>
      <c r="E553" s="886"/>
      <c r="F553" s="885"/>
      <c r="G553" s="885"/>
    </row>
    <row r="554" spans="1:7">
      <c r="F554" s="884"/>
      <c r="G554" s="884"/>
    </row>
    <row r="555" spans="1:7">
      <c r="A555" s="886"/>
      <c r="B555" s="886"/>
      <c r="C555" s="886"/>
      <c r="D555" s="886"/>
      <c r="E555" s="886"/>
      <c r="F555" s="885"/>
      <c r="G555" s="885"/>
    </row>
    <row r="556" spans="1:7">
      <c r="F556" s="884"/>
      <c r="G556" s="884"/>
    </row>
    <row r="557" spans="1:7">
      <c r="A557" s="886"/>
      <c r="B557" s="886"/>
      <c r="C557" s="886"/>
      <c r="D557" s="886"/>
      <c r="E557" s="886"/>
      <c r="F557" s="885"/>
      <c r="G557" s="885"/>
    </row>
    <row r="558" spans="1:7">
      <c r="F558" s="884"/>
      <c r="G558" s="884"/>
    </row>
    <row r="559" spans="1:7">
      <c r="A559" s="886"/>
      <c r="B559" s="886"/>
      <c r="C559" s="886"/>
      <c r="D559" s="886"/>
      <c r="E559" s="886"/>
      <c r="F559" s="885"/>
      <c r="G559" s="885"/>
    </row>
    <row r="560" spans="1:7">
      <c r="F560" s="884"/>
      <c r="G560" s="884"/>
    </row>
    <row r="561" spans="1:7">
      <c r="A561" s="886"/>
      <c r="B561" s="886"/>
      <c r="C561" s="886"/>
      <c r="D561" s="886"/>
      <c r="E561" s="886"/>
      <c r="F561" s="885"/>
      <c r="G561" s="885"/>
    </row>
    <row r="562" spans="1:7">
      <c r="F562" s="884"/>
      <c r="G562" s="884"/>
    </row>
    <row r="563" spans="1:7">
      <c r="A563" s="886"/>
      <c r="B563" s="886"/>
      <c r="C563" s="886"/>
      <c r="D563" s="886"/>
      <c r="E563" s="886"/>
      <c r="F563" s="885"/>
      <c r="G563" s="885"/>
    </row>
    <row r="564" spans="1:7">
      <c r="F564" s="884"/>
      <c r="G564" s="884"/>
    </row>
    <row r="565" spans="1:7">
      <c r="A565" s="886"/>
      <c r="B565" s="886"/>
      <c r="C565" s="886"/>
      <c r="D565" s="886"/>
      <c r="E565" s="886"/>
      <c r="F565" s="885"/>
      <c r="G565" s="885"/>
    </row>
    <row r="566" spans="1:7">
      <c r="F566" s="884"/>
      <c r="G566" s="884"/>
    </row>
    <row r="567" spans="1:7">
      <c r="A567" s="886"/>
      <c r="B567" s="886"/>
      <c r="C567" s="886"/>
      <c r="D567" s="886"/>
      <c r="E567" s="886"/>
      <c r="F567" s="885"/>
      <c r="G567" s="885"/>
    </row>
    <row r="568" spans="1:7">
      <c r="F568" s="884"/>
      <c r="G568" s="884"/>
    </row>
    <row r="569" spans="1:7">
      <c r="A569" s="886"/>
      <c r="B569" s="886"/>
      <c r="C569" s="886"/>
      <c r="D569" s="886"/>
      <c r="E569" s="886"/>
      <c r="F569" s="885"/>
      <c r="G569" s="885"/>
    </row>
    <row r="570" spans="1:7">
      <c r="F570" s="884"/>
      <c r="G570" s="884"/>
    </row>
    <row r="571" spans="1:7">
      <c r="A571" s="886"/>
      <c r="B571" s="886"/>
      <c r="C571" s="886"/>
      <c r="D571" s="886"/>
      <c r="E571" s="886"/>
      <c r="F571" s="885"/>
      <c r="G571" s="885"/>
    </row>
    <row r="572" spans="1:7">
      <c r="F572" s="884"/>
      <c r="G572" s="884"/>
    </row>
    <row r="573" spans="1:7">
      <c r="A573" s="886"/>
      <c r="B573" s="886"/>
      <c r="C573" s="886"/>
      <c r="D573" s="886"/>
      <c r="E573" s="886"/>
      <c r="F573" s="885"/>
      <c r="G573" s="885"/>
    </row>
    <row r="574" spans="1:7">
      <c r="F574" s="884"/>
      <c r="G574" s="884"/>
    </row>
    <row r="575" spans="1:7">
      <c r="A575" s="886"/>
      <c r="B575" s="886"/>
      <c r="C575" s="886"/>
      <c r="D575" s="886"/>
      <c r="E575" s="886"/>
      <c r="F575" s="885"/>
      <c r="G575" s="885"/>
    </row>
    <row r="576" spans="1:7">
      <c r="F576" s="884"/>
      <c r="G576" s="884"/>
    </row>
    <row r="577" spans="1:7">
      <c r="A577" s="886"/>
      <c r="B577" s="886"/>
      <c r="C577" s="886"/>
      <c r="D577" s="886"/>
      <c r="E577" s="886"/>
      <c r="F577" s="885"/>
      <c r="G577" s="885"/>
    </row>
    <row r="578" spans="1:7">
      <c r="F578" s="884"/>
      <c r="G578" s="884"/>
    </row>
    <row r="579" spans="1:7">
      <c r="A579" s="886"/>
      <c r="B579" s="886"/>
      <c r="C579" s="886"/>
      <c r="D579" s="886"/>
      <c r="E579" s="886"/>
      <c r="F579" s="885"/>
      <c r="G579" s="885"/>
    </row>
    <row r="580" spans="1:7">
      <c r="F580" s="884"/>
      <c r="G580" s="884"/>
    </row>
    <row r="581" spans="1:7">
      <c r="A581" s="886"/>
      <c r="B581" s="886"/>
      <c r="C581" s="886"/>
      <c r="D581" s="886"/>
      <c r="E581" s="886"/>
      <c r="F581" s="885"/>
      <c r="G581" s="885"/>
    </row>
    <row r="582" spans="1:7">
      <c r="F582" s="884"/>
      <c r="G582" s="884"/>
    </row>
    <row r="583" spans="1:7">
      <c r="A583" s="886"/>
      <c r="B583" s="886"/>
      <c r="C583" s="886"/>
      <c r="D583" s="886"/>
      <c r="E583" s="886"/>
      <c r="F583" s="885"/>
      <c r="G583" s="885"/>
    </row>
    <row r="584" spans="1:7">
      <c r="F584" s="884"/>
      <c r="G584" s="884"/>
    </row>
    <row r="585" spans="1:7">
      <c r="A585" s="886"/>
      <c r="B585" s="886"/>
      <c r="C585" s="886"/>
      <c r="D585" s="886"/>
      <c r="E585" s="886"/>
      <c r="F585" s="885"/>
      <c r="G585" s="885"/>
    </row>
    <row r="586" spans="1:7">
      <c r="F586" s="884"/>
      <c r="G586" s="884"/>
    </row>
    <row r="587" spans="1:7">
      <c r="A587" s="886"/>
      <c r="B587" s="886"/>
      <c r="C587" s="886"/>
      <c r="D587" s="886"/>
      <c r="E587" s="886"/>
      <c r="F587" s="885"/>
      <c r="G587" s="885"/>
    </row>
    <row r="588" spans="1:7">
      <c r="F588" s="884"/>
      <c r="G588" s="884"/>
    </row>
    <row r="589" spans="1:7">
      <c r="A589" s="886"/>
      <c r="B589" s="886"/>
      <c r="C589" s="886"/>
      <c r="D589" s="886"/>
      <c r="E589" s="886"/>
      <c r="F589" s="885"/>
      <c r="G589" s="885"/>
    </row>
    <row r="590" spans="1:7">
      <c r="F590" s="884"/>
      <c r="G590" s="884"/>
    </row>
    <row r="591" spans="1:7">
      <c r="A591" s="886"/>
      <c r="B591" s="886"/>
      <c r="C591" s="886"/>
      <c r="D591" s="886"/>
      <c r="E591" s="886"/>
      <c r="F591" s="885"/>
      <c r="G591" s="885"/>
    </row>
    <row r="592" spans="1:7">
      <c r="F592" s="884"/>
      <c r="G592" s="884"/>
    </row>
    <row r="593" spans="1:7">
      <c r="A593" s="886"/>
      <c r="B593" s="886"/>
      <c r="C593" s="886"/>
      <c r="D593" s="886"/>
      <c r="E593" s="886"/>
      <c r="F593" s="885"/>
      <c r="G593" s="885"/>
    </row>
    <row r="594" spans="1:7">
      <c r="F594" s="884"/>
      <c r="G594" s="884"/>
    </row>
    <row r="595" spans="1:7">
      <c r="A595" s="886"/>
      <c r="B595" s="886"/>
      <c r="C595" s="886"/>
      <c r="D595" s="886"/>
      <c r="E595" s="886"/>
      <c r="F595" s="885"/>
      <c r="G595" s="885"/>
    </row>
    <row r="596" spans="1:7">
      <c r="F596" s="884"/>
      <c r="G596" s="884"/>
    </row>
    <row r="597" spans="1:7">
      <c r="A597" s="886"/>
      <c r="B597" s="886"/>
      <c r="C597" s="886"/>
      <c r="D597" s="886"/>
      <c r="E597" s="886"/>
      <c r="F597" s="885"/>
      <c r="G597" s="885"/>
    </row>
    <row r="598" spans="1:7">
      <c r="F598" s="884"/>
      <c r="G598" s="884"/>
    </row>
    <row r="599" spans="1:7">
      <c r="A599" s="886"/>
      <c r="B599" s="886"/>
      <c r="C599" s="886"/>
      <c r="D599" s="886"/>
      <c r="E599" s="886"/>
      <c r="F599" s="885"/>
      <c r="G599" s="885"/>
    </row>
    <row r="600" spans="1:7">
      <c r="F600" s="884"/>
      <c r="G600" s="884"/>
    </row>
    <row r="601" spans="1:7">
      <c r="A601" s="886"/>
      <c r="B601" s="886"/>
      <c r="C601" s="886"/>
      <c r="D601" s="886"/>
      <c r="E601" s="886"/>
      <c r="F601" s="885"/>
      <c r="G601" s="885"/>
    </row>
    <row r="602" spans="1:7">
      <c r="F602" s="884"/>
      <c r="G602" s="884"/>
    </row>
    <row r="603" spans="1:7">
      <c r="A603" s="886"/>
      <c r="B603" s="886"/>
      <c r="C603" s="886"/>
      <c r="D603" s="886"/>
      <c r="E603" s="886"/>
      <c r="F603" s="885"/>
      <c r="G603" s="885"/>
    </row>
    <row r="604" spans="1:7">
      <c r="F604" s="884"/>
      <c r="G604" s="884"/>
    </row>
    <row r="605" spans="1:7">
      <c r="A605" s="886"/>
      <c r="B605" s="886"/>
      <c r="C605" s="886"/>
      <c r="D605" s="886"/>
      <c r="E605" s="886"/>
      <c r="F605" s="885"/>
      <c r="G605" s="885"/>
    </row>
    <row r="606" spans="1:7">
      <c r="F606" s="884"/>
      <c r="G606" s="884"/>
    </row>
    <row r="607" spans="1:7">
      <c r="A607" s="886"/>
      <c r="B607" s="886"/>
      <c r="C607" s="886"/>
      <c r="D607" s="886"/>
      <c r="E607" s="886"/>
      <c r="F607" s="885"/>
      <c r="G607" s="885"/>
    </row>
    <row r="608" spans="1:7">
      <c r="F608" s="884"/>
      <c r="G608" s="884"/>
    </row>
    <row r="609" spans="1:7">
      <c r="A609" s="886"/>
      <c r="B609" s="886"/>
      <c r="C609" s="886"/>
      <c r="D609" s="886"/>
      <c r="E609" s="886"/>
      <c r="F609" s="885"/>
      <c r="G609" s="885"/>
    </row>
    <row r="610" spans="1:7">
      <c r="F610" s="884"/>
      <c r="G610" s="884"/>
    </row>
    <row r="611" spans="1:7">
      <c r="A611" s="886"/>
      <c r="B611" s="886"/>
      <c r="C611" s="886"/>
      <c r="D611" s="886"/>
      <c r="E611" s="886"/>
      <c r="F611" s="885"/>
      <c r="G611" s="885"/>
    </row>
    <row r="612" spans="1:7">
      <c r="F612" s="884"/>
      <c r="G612" s="884"/>
    </row>
    <row r="613" spans="1:7">
      <c r="A613" s="886"/>
      <c r="B613" s="886"/>
      <c r="C613" s="886"/>
      <c r="D613" s="886"/>
      <c r="E613" s="886"/>
      <c r="F613" s="885"/>
      <c r="G613" s="885"/>
    </row>
    <row r="614" spans="1:7">
      <c r="F614" s="884"/>
      <c r="G614" s="884"/>
    </row>
    <row r="615" spans="1:7">
      <c r="A615" s="886"/>
      <c r="B615" s="886"/>
      <c r="C615" s="886"/>
      <c r="D615" s="886"/>
      <c r="E615" s="886"/>
      <c r="F615" s="885"/>
      <c r="G615" s="885"/>
    </row>
    <row r="616" spans="1:7">
      <c r="F616" s="884"/>
      <c r="G616" s="884"/>
    </row>
    <row r="617" spans="1:7">
      <c r="A617" s="886"/>
      <c r="B617" s="886"/>
      <c r="C617" s="886"/>
      <c r="D617" s="886"/>
      <c r="E617" s="886"/>
      <c r="F617" s="885"/>
      <c r="G617" s="885"/>
    </row>
    <row r="618" spans="1:7">
      <c r="F618" s="884"/>
      <c r="G618" s="884"/>
    </row>
    <row r="619" spans="1:7">
      <c r="A619" s="886"/>
      <c r="B619" s="886"/>
      <c r="C619" s="886"/>
      <c r="D619" s="886"/>
      <c r="E619" s="886"/>
      <c r="F619" s="885"/>
      <c r="G619" s="885"/>
    </row>
    <row r="620" spans="1:7">
      <c r="F620" s="884"/>
      <c r="G620" s="884"/>
    </row>
    <row r="621" spans="1:7">
      <c r="A621" s="886"/>
      <c r="B621" s="886"/>
      <c r="C621" s="886"/>
      <c r="D621" s="886"/>
      <c r="E621" s="886"/>
      <c r="F621" s="885"/>
      <c r="G621" s="885"/>
    </row>
    <row r="622" spans="1:7">
      <c r="F622" s="884"/>
      <c r="G622" s="884"/>
    </row>
    <row r="623" spans="1:7">
      <c r="A623" s="886"/>
      <c r="B623" s="886"/>
      <c r="C623" s="886"/>
      <c r="D623" s="886"/>
      <c r="E623" s="886"/>
      <c r="F623" s="885"/>
      <c r="G623" s="885"/>
    </row>
    <row r="624" spans="1:7">
      <c r="F624" s="884"/>
      <c r="G624" s="884"/>
    </row>
    <row r="625" spans="1:7">
      <c r="A625" s="886"/>
      <c r="B625" s="886"/>
      <c r="C625" s="886"/>
      <c r="D625" s="886"/>
      <c r="E625" s="886"/>
      <c r="F625" s="885"/>
      <c r="G625" s="885"/>
    </row>
    <row r="626" spans="1:7">
      <c r="F626" s="884"/>
      <c r="G626" s="884"/>
    </row>
    <row r="627" spans="1:7">
      <c r="A627" s="886"/>
      <c r="B627" s="886"/>
      <c r="C627" s="886"/>
      <c r="D627" s="886"/>
      <c r="E627" s="886"/>
      <c r="F627" s="885"/>
      <c r="G627" s="885"/>
    </row>
    <row r="628" spans="1:7">
      <c r="F628" s="884"/>
      <c r="G628" s="884"/>
    </row>
    <row r="629" spans="1:7">
      <c r="A629" s="886"/>
      <c r="B629" s="886"/>
      <c r="C629" s="886"/>
      <c r="D629" s="886"/>
      <c r="E629" s="886"/>
      <c r="F629" s="885"/>
      <c r="G629" s="885"/>
    </row>
    <row r="630" spans="1:7">
      <c r="F630" s="884"/>
      <c r="G630" s="884"/>
    </row>
    <row r="631" spans="1:7">
      <c r="A631" s="886"/>
      <c r="B631" s="886"/>
      <c r="C631" s="886"/>
      <c r="D631" s="886"/>
      <c r="E631" s="886"/>
      <c r="F631" s="885"/>
      <c r="G631" s="885"/>
    </row>
    <row r="632" spans="1:7">
      <c r="F632" s="884"/>
      <c r="G632" s="884"/>
    </row>
    <row r="633" spans="1:7">
      <c r="A633" s="886"/>
      <c r="B633" s="886"/>
      <c r="C633" s="886"/>
      <c r="D633" s="886"/>
      <c r="E633" s="886"/>
      <c r="F633" s="885"/>
      <c r="G633" s="885"/>
    </row>
    <row r="634" spans="1:7">
      <c r="F634" s="884"/>
      <c r="G634" s="884"/>
    </row>
    <row r="635" spans="1:7">
      <c r="A635" s="886"/>
      <c r="B635" s="886"/>
      <c r="C635" s="886"/>
      <c r="D635" s="886"/>
      <c r="E635" s="886"/>
      <c r="F635" s="885"/>
      <c r="G635" s="885"/>
    </row>
    <row r="636" spans="1:7">
      <c r="F636" s="884"/>
      <c r="G636" s="884"/>
    </row>
    <row r="637" spans="1:7">
      <c r="A637" s="886"/>
      <c r="B637" s="886"/>
      <c r="C637" s="886"/>
      <c r="D637" s="886"/>
      <c r="E637" s="886"/>
      <c r="F637" s="885"/>
      <c r="G637" s="885"/>
    </row>
    <row r="638" spans="1:7">
      <c r="F638" s="884"/>
      <c r="G638" s="884"/>
    </row>
    <row r="639" spans="1:7">
      <c r="A639" s="886"/>
      <c r="B639" s="886"/>
      <c r="C639" s="886"/>
      <c r="D639" s="886"/>
      <c r="E639" s="886"/>
      <c r="F639" s="885"/>
      <c r="G639" s="885"/>
    </row>
    <row r="640" spans="1:7">
      <c r="F640" s="884"/>
      <c r="G640" s="884"/>
    </row>
    <row r="641" spans="1:7">
      <c r="A641" s="886"/>
      <c r="B641" s="886"/>
      <c r="C641" s="886"/>
      <c r="D641" s="886"/>
      <c r="E641" s="886"/>
      <c r="F641" s="885"/>
      <c r="G641" s="885"/>
    </row>
    <row r="642" spans="1:7">
      <c r="F642" s="884"/>
      <c r="G642" s="884"/>
    </row>
    <row r="643" spans="1:7">
      <c r="A643" s="886"/>
      <c r="B643" s="886"/>
      <c r="C643" s="886"/>
      <c r="D643" s="886"/>
      <c r="E643" s="886"/>
      <c r="F643" s="885"/>
      <c r="G643" s="885"/>
    </row>
    <row r="644" spans="1:7">
      <c r="F644" s="884"/>
      <c r="G644" s="884"/>
    </row>
    <row r="645" spans="1:7">
      <c r="A645" s="886"/>
      <c r="B645" s="886"/>
      <c r="C645" s="886"/>
      <c r="D645" s="886"/>
      <c r="E645" s="886"/>
      <c r="F645" s="885"/>
      <c r="G645" s="885"/>
    </row>
    <row r="646" spans="1:7">
      <c r="F646" s="884"/>
      <c r="G646" s="884"/>
    </row>
    <row r="647" spans="1:7">
      <c r="A647" s="886"/>
      <c r="B647" s="886"/>
      <c r="C647" s="886"/>
      <c r="D647" s="886"/>
      <c r="E647" s="886"/>
      <c r="F647" s="885"/>
      <c r="G647" s="885"/>
    </row>
    <row r="648" spans="1:7">
      <c r="F648" s="884"/>
      <c r="G648" s="884"/>
    </row>
    <row r="649" spans="1:7">
      <c r="A649" s="886"/>
      <c r="B649" s="886"/>
      <c r="C649" s="886"/>
      <c r="D649" s="886"/>
      <c r="E649" s="886"/>
      <c r="F649" s="885"/>
      <c r="G649" s="885"/>
    </row>
    <row r="650" spans="1:7">
      <c r="F650" s="884"/>
      <c r="G650" s="884"/>
    </row>
    <row r="651" spans="1:7">
      <c r="A651" s="886"/>
      <c r="B651" s="886"/>
      <c r="C651" s="886"/>
      <c r="D651" s="886"/>
      <c r="E651" s="886"/>
      <c r="F651" s="885"/>
      <c r="G651" s="885"/>
    </row>
    <row r="652" spans="1:7">
      <c r="F652" s="884"/>
      <c r="G652" s="884"/>
    </row>
    <row r="653" spans="1:7">
      <c r="A653" s="886"/>
      <c r="B653" s="886"/>
      <c r="C653" s="886"/>
      <c r="D653" s="886"/>
      <c r="E653" s="886"/>
      <c r="F653" s="885"/>
      <c r="G653" s="885"/>
    </row>
    <row r="654" spans="1:7">
      <c r="F654" s="884"/>
      <c r="G654" s="884"/>
    </row>
    <row r="655" spans="1:7">
      <c r="A655" s="886"/>
      <c r="B655" s="886"/>
      <c r="C655" s="886"/>
      <c r="D655" s="886"/>
      <c r="E655" s="886"/>
      <c r="F655" s="885"/>
      <c r="G655" s="885"/>
    </row>
    <row r="656" spans="1:7">
      <c r="F656" s="884"/>
      <c r="G656" s="884"/>
    </row>
    <row r="657" spans="1:7">
      <c r="A657" s="886"/>
      <c r="B657" s="886"/>
      <c r="C657" s="886"/>
      <c r="D657" s="886"/>
      <c r="E657" s="886"/>
      <c r="F657" s="885"/>
      <c r="G657" s="885"/>
    </row>
    <row r="658" spans="1:7">
      <c r="F658" s="884"/>
      <c r="G658" s="884"/>
    </row>
    <row r="659" spans="1:7">
      <c r="A659" s="886"/>
      <c r="B659" s="886"/>
      <c r="C659" s="886"/>
      <c r="D659" s="886"/>
      <c r="E659" s="886"/>
      <c r="F659" s="885"/>
      <c r="G659" s="885"/>
    </row>
    <row r="660" spans="1:7">
      <c r="F660" s="884"/>
      <c r="G660" s="884"/>
    </row>
    <row r="661" spans="1:7">
      <c r="A661" s="886"/>
      <c r="B661" s="886"/>
      <c r="C661" s="886"/>
      <c r="D661" s="886"/>
      <c r="E661" s="886"/>
      <c r="F661" s="885"/>
      <c r="G661" s="885"/>
    </row>
    <row r="662" spans="1:7">
      <c r="F662" s="884"/>
      <c r="G662" s="884"/>
    </row>
    <row r="663" spans="1:7">
      <c r="A663" s="886"/>
      <c r="B663" s="886"/>
      <c r="C663" s="886"/>
      <c r="D663" s="886"/>
      <c r="E663" s="886"/>
      <c r="F663" s="885"/>
      <c r="G663" s="885"/>
    </row>
    <row r="664" spans="1:7">
      <c r="F664" s="884"/>
      <c r="G664" s="884"/>
    </row>
    <row r="665" spans="1:7">
      <c r="A665" s="886"/>
      <c r="B665" s="886"/>
      <c r="C665" s="886"/>
      <c r="D665" s="886"/>
      <c r="E665" s="886"/>
      <c r="F665" s="885"/>
      <c r="G665" s="885"/>
    </row>
    <row r="666" spans="1:7">
      <c r="F666" s="884"/>
      <c r="G666" s="884"/>
    </row>
    <row r="667" spans="1:7">
      <c r="A667" s="886"/>
      <c r="B667" s="886"/>
      <c r="C667" s="886"/>
      <c r="D667" s="886"/>
      <c r="E667" s="886"/>
      <c r="F667" s="885"/>
      <c r="G667" s="885"/>
    </row>
    <row r="668" spans="1:7">
      <c r="F668" s="884"/>
      <c r="G668" s="884"/>
    </row>
    <row r="669" spans="1:7">
      <c r="A669" s="886"/>
      <c r="B669" s="886"/>
      <c r="C669" s="886"/>
      <c r="D669" s="886"/>
      <c r="E669" s="886"/>
      <c r="F669" s="885"/>
      <c r="G669" s="885"/>
    </row>
    <row r="670" spans="1:7">
      <c r="F670" s="884"/>
      <c r="G670" s="884"/>
    </row>
    <row r="671" spans="1:7">
      <c r="A671" s="886"/>
      <c r="B671" s="886"/>
      <c r="C671" s="886"/>
      <c r="D671" s="886"/>
      <c r="E671" s="886"/>
      <c r="F671" s="885"/>
      <c r="G671" s="885"/>
    </row>
    <row r="672" spans="1:7">
      <c r="F672" s="884"/>
      <c r="G672" s="884"/>
    </row>
    <row r="673" spans="1:7">
      <c r="A673" s="886"/>
      <c r="B673" s="886"/>
      <c r="C673" s="886"/>
      <c r="D673" s="886"/>
      <c r="E673" s="886"/>
      <c r="F673" s="885"/>
      <c r="G673" s="885"/>
    </row>
    <row r="674" spans="1:7">
      <c r="F674" s="884"/>
      <c r="G674" s="884"/>
    </row>
    <row r="675" spans="1:7">
      <c r="A675" s="886"/>
      <c r="B675" s="886"/>
      <c r="C675" s="886"/>
      <c r="D675" s="886"/>
      <c r="E675" s="886"/>
      <c r="F675" s="885"/>
      <c r="G675" s="885"/>
    </row>
    <row r="676" spans="1:7">
      <c r="F676" s="884"/>
      <c r="G676" s="884"/>
    </row>
    <row r="677" spans="1:7">
      <c r="A677" s="886"/>
      <c r="B677" s="886"/>
      <c r="C677" s="886"/>
      <c r="D677" s="886"/>
      <c r="E677" s="886"/>
      <c r="F677" s="885"/>
      <c r="G677" s="885"/>
    </row>
    <row r="678" spans="1:7">
      <c r="F678" s="884"/>
      <c r="G678" s="884"/>
    </row>
    <row r="679" spans="1:7">
      <c r="A679" s="886"/>
      <c r="B679" s="886"/>
      <c r="C679" s="886"/>
      <c r="D679" s="886"/>
      <c r="E679" s="886"/>
      <c r="F679" s="885"/>
      <c r="G679" s="885"/>
    </row>
    <row r="680" spans="1:7">
      <c r="F680" s="884"/>
      <c r="G680" s="884"/>
    </row>
    <row r="681" spans="1:7">
      <c r="A681" s="886"/>
      <c r="B681" s="886"/>
      <c r="C681" s="886"/>
      <c r="D681" s="886"/>
      <c r="E681" s="886"/>
      <c r="F681" s="885"/>
      <c r="G681" s="885"/>
    </row>
    <row r="682" spans="1:7">
      <c r="F682" s="884"/>
      <c r="G682" s="884"/>
    </row>
    <row r="683" spans="1:7">
      <c r="A683" s="886"/>
      <c r="B683" s="886"/>
      <c r="C683" s="886"/>
      <c r="D683" s="886"/>
      <c r="E683" s="886"/>
      <c r="F683" s="885"/>
      <c r="G683" s="885"/>
    </row>
    <row r="684" spans="1:7">
      <c r="F684" s="884"/>
      <c r="G684" s="884"/>
    </row>
    <row r="685" spans="1:7">
      <c r="A685" s="886"/>
      <c r="B685" s="886"/>
      <c r="C685" s="886"/>
      <c r="D685" s="886"/>
      <c r="E685" s="886"/>
      <c r="F685" s="885"/>
      <c r="G685" s="885"/>
    </row>
    <row r="686" spans="1:7">
      <c r="F686" s="884"/>
      <c r="G686" s="884"/>
    </row>
    <row r="687" spans="1:7">
      <c r="A687" s="886"/>
      <c r="B687" s="886"/>
      <c r="C687" s="886"/>
      <c r="D687" s="886"/>
      <c r="E687" s="886"/>
      <c r="F687" s="885"/>
      <c r="G687" s="885"/>
    </row>
    <row r="688" spans="1:7">
      <c r="F688" s="884"/>
      <c r="G688" s="884"/>
    </row>
    <row r="689" spans="1:7">
      <c r="A689" s="886"/>
      <c r="B689" s="886"/>
      <c r="C689" s="886"/>
      <c r="D689" s="886"/>
      <c r="E689" s="886"/>
      <c r="F689" s="885"/>
      <c r="G689" s="885"/>
    </row>
    <row r="690" spans="1:7">
      <c r="F690" s="884"/>
      <c r="G690" s="884"/>
    </row>
    <row r="691" spans="1:7">
      <c r="A691" s="886"/>
      <c r="B691" s="886"/>
      <c r="C691" s="886"/>
      <c r="D691" s="886"/>
      <c r="E691" s="886"/>
      <c r="F691" s="885"/>
      <c r="G691" s="885"/>
    </row>
    <row r="692" spans="1:7">
      <c r="F692" s="884"/>
      <c r="G692" s="884"/>
    </row>
    <row r="693" spans="1:7">
      <c r="A693" s="886"/>
      <c r="B693" s="886"/>
      <c r="C693" s="886"/>
      <c r="D693" s="886"/>
      <c r="E693" s="886"/>
      <c r="F693" s="885"/>
      <c r="G693" s="885"/>
    </row>
    <row r="694" spans="1:7">
      <c r="F694" s="884"/>
      <c r="G694" s="884"/>
    </row>
    <row r="695" spans="1:7">
      <c r="A695" s="886"/>
      <c r="B695" s="886"/>
      <c r="C695" s="886"/>
      <c r="D695" s="886"/>
      <c r="E695" s="886"/>
      <c r="F695" s="885"/>
      <c r="G695" s="885"/>
    </row>
    <row r="696" spans="1:7">
      <c r="F696" s="884"/>
      <c r="G696" s="884"/>
    </row>
    <row r="697" spans="1:7">
      <c r="A697" s="886"/>
      <c r="B697" s="886"/>
      <c r="C697" s="886"/>
      <c r="D697" s="886"/>
      <c r="E697" s="886"/>
      <c r="F697" s="885"/>
      <c r="G697" s="885"/>
    </row>
    <row r="698" spans="1:7">
      <c r="F698" s="884"/>
      <c r="G698" s="884"/>
    </row>
    <row r="699" spans="1:7">
      <c r="A699" s="886"/>
      <c r="B699" s="886"/>
      <c r="C699" s="886"/>
      <c r="D699" s="886"/>
      <c r="E699" s="886"/>
      <c r="F699" s="885"/>
      <c r="G699" s="885"/>
    </row>
    <row r="700" spans="1:7">
      <c r="F700" s="884"/>
      <c r="G700" s="884"/>
    </row>
    <row r="701" spans="1:7">
      <c r="A701" s="886"/>
      <c r="B701" s="886"/>
      <c r="C701" s="886"/>
      <c r="D701" s="886"/>
      <c r="E701" s="886"/>
      <c r="F701" s="885"/>
      <c r="G701" s="885"/>
    </row>
    <row r="702" spans="1:7">
      <c r="F702" s="884"/>
      <c r="G702" s="884"/>
    </row>
    <row r="703" spans="1:7">
      <c r="A703" s="886"/>
      <c r="B703" s="886"/>
      <c r="C703" s="886"/>
      <c r="D703" s="886"/>
      <c r="E703" s="886"/>
      <c r="F703" s="885"/>
      <c r="G703" s="885"/>
    </row>
    <row r="704" spans="1:7">
      <c r="F704" s="884"/>
      <c r="G704" s="884"/>
    </row>
    <row r="705" spans="1:7">
      <c r="A705" s="886"/>
      <c r="B705" s="886"/>
      <c r="C705" s="886"/>
      <c r="D705" s="886"/>
      <c r="E705" s="886"/>
      <c r="F705" s="885"/>
      <c r="G705" s="885"/>
    </row>
    <row r="706" spans="1:7">
      <c r="F706" s="884"/>
      <c r="G706" s="884"/>
    </row>
    <row r="707" spans="1:7">
      <c r="A707" s="886"/>
      <c r="B707" s="886"/>
      <c r="C707" s="886"/>
      <c r="D707" s="886"/>
      <c r="E707" s="886"/>
      <c r="F707" s="885"/>
      <c r="G707" s="885"/>
    </row>
    <row r="708" spans="1:7">
      <c r="F708" s="884"/>
      <c r="G708" s="884"/>
    </row>
    <row r="709" spans="1:7">
      <c r="A709" s="886"/>
      <c r="B709" s="886"/>
      <c r="C709" s="886"/>
      <c r="D709" s="886"/>
      <c r="E709" s="886"/>
      <c r="F709" s="885"/>
      <c r="G709" s="885"/>
    </row>
    <row r="710" spans="1:7">
      <c r="F710" s="884"/>
      <c r="G710" s="884"/>
    </row>
    <row r="711" spans="1:7">
      <c r="A711" s="886"/>
      <c r="B711" s="886"/>
      <c r="C711" s="886"/>
      <c r="D711" s="886"/>
      <c r="E711" s="886"/>
      <c r="F711" s="885"/>
      <c r="G711" s="885"/>
    </row>
    <row r="712" spans="1:7">
      <c r="F712" s="884"/>
      <c r="G712" s="884"/>
    </row>
    <row r="713" spans="1:7">
      <c r="A713" s="886"/>
      <c r="B713" s="886"/>
      <c r="C713" s="886"/>
      <c r="D713" s="886"/>
      <c r="E713" s="886"/>
      <c r="F713" s="885"/>
      <c r="G713" s="885"/>
    </row>
    <row r="714" spans="1:7">
      <c r="F714" s="884"/>
      <c r="G714" s="884"/>
    </row>
    <row r="715" spans="1:7">
      <c r="A715" s="886"/>
      <c r="B715" s="886"/>
      <c r="C715" s="886"/>
      <c r="D715" s="886"/>
      <c r="E715" s="886"/>
      <c r="F715" s="885"/>
      <c r="G715" s="885"/>
    </row>
    <row r="716" spans="1:7">
      <c r="F716" s="884"/>
      <c r="G716" s="884"/>
    </row>
    <row r="717" spans="1:7">
      <c r="A717" s="886"/>
      <c r="B717" s="886"/>
      <c r="C717" s="886"/>
      <c r="D717" s="886"/>
      <c r="E717" s="886"/>
      <c r="F717" s="885"/>
      <c r="G717" s="885"/>
    </row>
    <row r="718" spans="1:7">
      <c r="F718" s="884"/>
      <c r="G718" s="884"/>
    </row>
    <row r="719" spans="1:7">
      <c r="A719" s="886"/>
      <c r="B719" s="886"/>
      <c r="C719" s="886"/>
      <c r="D719" s="886"/>
      <c r="E719" s="886"/>
      <c r="F719" s="885"/>
      <c r="G719" s="885"/>
    </row>
    <row r="720" spans="1:7">
      <c r="F720" s="884"/>
      <c r="G720" s="884"/>
    </row>
    <row r="721" spans="1:7">
      <c r="A721" s="886"/>
      <c r="B721" s="886"/>
      <c r="C721" s="886"/>
      <c r="D721" s="886"/>
      <c r="E721" s="886"/>
      <c r="F721" s="885"/>
      <c r="G721" s="885"/>
    </row>
    <row r="722" spans="1:7">
      <c r="F722" s="884"/>
      <c r="G722" s="884"/>
    </row>
    <row r="723" spans="1:7">
      <c r="A723" s="886"/>
      <c r="B723" s="886"/>
      <c r="C723" s="886"/>
      <c r="D723" s="886"/>
      <c r="E723" s="886"/>
      <c r="F723" s="885"/>
      <c r="G723" s="885"/>
    </row>
    <row r="724" spans="1:7">
      <c r="F724" s="884"/>
      <c r="G724" s="884"/>
    </row>
    <row r="725" spans="1:7">
      <c r="A725" s="886"/>
      <c r="B725" s="886"/>
      <c r="C725" s="886"/>
      <c r="D725" s="886"/>
      <c r="E725" s="886"/>
      <c r="F725" s="885"/>
      <c r="G725" s="885"/>
    </row>
    <row r="726" spans="1:7">
      <c r="F726" s="884"/>
      <c r="G726" s="884"/>
    </row>
    <row r="727" spans="1:7">
      <c r="A727" s="886"/>
      <c r="B727" s="886"/>
      <c r="C727" s="886"/>
      <c r="D727" s="886"/>
      <c r="E727" s="886"/>
      <c r="F727" s="885"/>
      <c r="G727" s="885"/>
    </row>
    <row r="728" spans="1:7">
      <c r="F728" s="884"/>
      <c r="G728" s="884"/>
    </row>
    <row r="729" spans="1:7">
      <c r="A729" s="886"/>
      <c r="B729" s="886"/>
      <c r="C729" s="886"/>
      <c r="D729" s="886"/>
      <c r="E729" s="886"/>
      <c r="F729" s="885"/>
      <c r="G729" s="885"/>
    </row>
    <row r="730" spans="1:7">
      <c r="F730" s="884"/>
      <c r="G730" s="884"/>
    </row>
    <row r="731" spans="1:7">
      <c r="A731" s="886"/>
      <c r="B731" s="886"/>
      <c r="C731" s="886"/>
      <c r="D731" s="886"/>
      <c r="E731" s="886"/>
      <c r="F731" s="885"/>
      <c r="G731" s="885"/>
    </row>
    <row r="732" spans="1:7">
      <c r="F732" s="884"/>
      <c r="G732" s="884"/>
    </row>
    <row r="733" spans="1:7">
      <c r="A733" s="886"/>
      <c r="B733" s="886"/>
      <c r="C733" s="886"/>
      <c r="D733" s="886"/>
      <c r="E733" s="886"/>
      <c r="F733" s="885"/>
      <c r="G733" s="885"/>
    </row>
    <row r="734" spans="1:7">
      <c r="F734" s="884"/>
      <c r="G734" s="884"/>
    </row>
    <row r="735" spans="1:7">
      <c r="A735" s="886"/>
      <c r="B735" s="886"/>
      <c r="C735" s="886"/>
      <c r="D735" s="886"/>
      <c r="E735" s="886"/>
      <c r="F735" s="885"/>
      <c r="G735" s="885"/>
    </row>
    <row r="736" spans="1:7">
      <c r="F736" s="884"/>
      <c r="G736" s="884"/>
    </row>
    <row r="737" spans="1:7">
      <c r="A737" s="886"/>
      <c r="B737" s="886"/>
      <c r="C737" s="886"/>
      <c r="D737" s="886"/>
      <c r="E737" s="886"/>
      <c r="F737" s="885"/>
      <c r="G737" s="885"/>
    </row>
    <row r="738" spans="1:7">
      <c r="F738" s="884"/>
      <c r="G738" s="884"/>
    </row>
    <row r="739" spans="1:7">
      <c r="A739" s="886"/>
      <c r="B739" s="886"/>
      <c r="C739" s="886"/>
      <c r="D739" s="886"/>
      <c r="E739" s="886"/>
      <c r="F739" s="885"/>
      <c r="G739" s="885"/>
    </row>
    <row r="740" spans="1:7">
      <c r="F740" s="884"/>
      <c r="G740" s="884"/>
    </row>
    <row r="741" spans="1:7">
      <c r="A741" s="886"/>
      <c r="B741" s="886"/>
      <c r="C741" s="886"/>
      <c r="D741" s="886"/>
      <c r="E741" s="886"/>
      <c r="F741" s="885"/>
      <c r="G741" s="885"/>
    </row>
    <row r="742" spans="1:7">
      <c r="F742" s="884"/>
      <c r="G742" s="884"/>
    </row>
    <row r="743" spans="1:7">
      <c r="A743" s="886"/>
      <c r="B743" s="886"/>
      <c r="C743" s="886"/>
      <c r="D743" s="886"/>
      <c r="E743" s="886"/>
      <c r="F743" s="885"/>
      <c r="G743" s="885"/>
    </row>
    <row r="744" spans="1:7">
      <c r="F744" s="884"/>
      <c r="G744" s="884"/>
    </row>
    <row r="745" spans="1:7">
      <c r="A745" s="886"/>
      <c r="B745" s="886"/>
      <c r="C745" s="886"/>
      <c r="D745" s="886"/>
      <c r="E745" s="886"/>
      <c r="F745" s="885"/>
      <c r="G745" s="885"/>
    </row>
    <row r="746" spans="1:7">
      <c r="F746" s="884"/>
      <c r="G746" s="884"/>
    </row>
    <row r="747" spans="1:7">
      <c r="A747" s="886"/>
      <c r="B747" s="886"/>
      <c r="C747" s="886"/>
      <c r="D747" s="886"/>
      <c r="E747" s="886"/>
      <c r="F747" s="885"/>
      <c r="G747" s="885"/>
    </row>
    <row r="748" spans="1:7">
      <c r="F748" s="884"/>
      <c r="G748" s="884"/>
    </row>
    <row r="749" spans="1:7">
      <c r="A749" s="886"/>
      <c r="B749" s="886"/>
      <c r="C749" s="886"/>
      <c r="D749" s="886"/>
      <c r="E749" s="886"/>
      <c r="F749" s="885"/>
      <c r="G749" s="885"/>
    </row>
    <row r="750" spans="1:7">
      <c r="F750" s="884"/>
      <c r="G750" s="884"/>
    </row>
    <row r="751" spans="1:7">
      <c r="A751" s="886"/>
      <c r="B751" s="886"/>
      <c r="C751" s="886"/>
      <c r="D751" s="886"/>
      <c r="E751" s="886"/>
      <c r="F751" s="885"/>
      <c r="G751" s="885"/>
    </row>
    <row r="752" spans="1:7">
      <c r="F752" s="884"/>
      <c r="G752" s="884"/>
    </row>
    <row r="753" spans="1:7">
      <c r="A753" s="886"/>
      <c r="B753" s="886"/>
      <c r="C753" s="886"/>
      <c r="D753" s="886"/>
      <c r="E753" s="886"/>
      <c r="F753" s="885"/>
      <c r="G753" s="885"/>
    </row>
    <row r="754" spans="1:7">
      <c r="F754" s="884"/>
      <c r="G754" s="884"/>
    </row>
    <row r="755" spans="1:7">
      <c r="A755" s="886"/>
      <c r="B755" s="886"/>
      <c r="C755" s="886"/>
      <c r="D755" s="886"/>
      <c r="E755" s="886"/>
      <c r="F755" s="885"/>
      <c r="G755" s="885"/>
    </row>
    <row r="756" spans="1:7">
      <c r="F756" s="884"/>
      <c r="G756" s="884"/>
    </row>
    <row r="757" spans="1:7">
      <c r="A757" s="886"/>
      <c r="B757" s="886"/>
      <c r="C757" s="886"/>
      <c r="D757" s="886"/>
      <c r="E757" s="886"/>
      <c r="F757" s="885"/>
      <c r="G757" s="885"/>
    </row>
    <row r="758" spans="1:7">
      <c r="F758" s="884"/>
      <c r="G758" s="884"/>
    </row>
    <row r="759" spans="1:7">
      <c r="A759" s="886"/>
      <c r="B759" s="886"/>
      <c r="C759" s="886"/>
      <c r="D759" s="886"/>
      <c r="E759" s="886"/>
      <c r="F759" s="885"/>
      <c r="G759" s="885"/>
    </row>
    <row r="760" spans="1:7">
      <c r="F760" s="884"/>
      <c r="G760" s="884"/>
    </row>
    <row r="761" spans="1:7">
      <c r="A761" s="886"/>
      <c r="B761" s="886"/>
      <c r="C761" s="886"/>
      <c r="D761" s="886"/>
      <c r="E761" s="886"/>
      <c r="F761" s="885"/>
      <c r="G761" s="885"/>
    </row>
    <row r="762" spans="1:7">
      <c r="F762" s="884"/>
      <c r="G762" s="884"/>
    </row>
    <row r="763" spans="1:7">
      <c r="A763" s="886"/>
      <c r="B763" s="886"/>
      <c r="C763" s="886"/>
      <c r="D763" s="886"/>
      <c r="E763" s="886"/>
      <c r="F763" s="885"/>
      <c r="G763" s="885"/>
    </row>
    <row r="764" spans="1:7">
      <c r="F764" s="884"/>
      <c r="G764" s="884"/>
    </row>
    <row r="765" spans="1:7">
      <c r="A765" s="886"/>
      <c r="B765" s="886"/>
      <c r="C765" s="886"/>
      <c r="D765" s="886"/>
      <c r="E765" s="886"/>
      <c r="F765" s="885"/>
      <c r="G765" s="885"/>
    </row>
    <row r="766" spans="1:7">
      <c r="F766" s="884"/>
      <c r="G766" s="884"/>
    </row>
    <row r="767" spans="1:7">
      <c r="A767" s="886"/>
      <c r="B767" s="886"/>
      <c r="C767" s="886"/>
      <c r="D767" s="886"/>
      <c r="E767" s="886"/>
      <c r="F767" s="885"/>
      <c r="G767" s="885"/>
    </row>
    <row r="768" spans="1:7">
      <c r="F768" s="884"/>
      <c r="G768" s="884"/>
    </row>
    <row r="769" spans="1:7">
      <c r="A769" s="886"/>
      <c r="B769" s="886"/>
      <c r="C769" s="886"/>
      <c r="D769" s="886"/>
      <c r="E769" s="886"/>
      <c r="F769" s="885"/>
      <c r="G769" s="885"/>
    </row>
    <row r="770" spans="1:7">
      <c r="F770" s="884"/>
      <c r="G770" s="884"/>
    </row>
    <row r="771" spans="1:7">
      <c r="A771" s="886"/>
      <c r="B771" s="886"/>
      <c r="C771" s="886"/>
      <c r="D771" s="886"/>
      <c r="E771" s="886"/>
      <c r="F771" s="885"/>
      <c r="G771" s="885"/>
    </row>
    <row r="772" spans="1:7">
      <c r="F772" s="884"/>
      <c r="G772" s="884"/>
    </row>
    <row r="773" spans="1:7">
      <c r="A773" s="886"/>
      <c r="B773" s="886"/>
      <c r="C773" s="886"/>
      <c r="D773" s="886"/>
      <c r="E773" s="886"/>
      <c r="F773" s="885"/>
      <c r="G773" s="885"/>
    </row>
    <row r="774" spans="1:7">
      <c r="F774" s="884"/>
      <c r="G774" s="884"/>
    </row>
    <row r="775" spans="1:7">
      <c r="A775" s="886"/>
      <c r="B775" s="886"/>
      <c r="C775" s="886"/>
      <c r="D775" s="886"/>
      <c r="E775" s="886"/>
      <c r="F775" s="885"/>
      <c r="G775" s="885"/>
    </row>
    <row r="776" spans="1:7">
      <c r="F776" s="884"/>
      <c r="G776" s="884"/>
    </row>
    <row r="777" spans="1:7">
      <c r="A777" s="886"/>
      <c r="B777" s="886"/>
      <c r="C777" s="886"/>
      <c r="D777" s="886"/>
      <c r="E777" s="886"/>
      <c r="F777" s="885"/>
      <c r="G777" s="885"/>
    </row>
    <row r="778" spans="1:7">
      <c r="F778" s="884"/>
      <c r="G778" s="884"/>
    </row>
    <row r="779" spans="1:7">
      <c r="A779" s="886"/>
      <c r="B779" s="886"/>
      <c r="C779" s="886"/>
      <c r="D779" s="886"/>
      <c r="E779" s="886"/>
      <c r="F779" s="885"/>
      <c r="G779" s="885"/>
    </row>
    <row r="780" spans="1:7">
      <c r="F780" s="884"/>
      <c r="G780" s="884"/>
    </row>
    <row r="781" spans="1:7">
      <c r="A781" s="886"/>
      <c r="B781" s="886"/>
      <c r="C781" s="886"/>
      <c r="D781" s="886"/>
      <c r="E781" s="886"/>
      <c r="F781" s="885"/>
      <c r="G781" s="885"/>
    </row>
    <row r="782" spans="1:7">
      <c r="F782" s="884"/>
      <c r="G782" s="884"/>
    </row>
    <row r="783" spans="1:7">
      <c r="A783" s="886"/>
      <c r="B783" s="886"/>
      <c r="C783" s="886"/>
      <c r="D783" s="886"/>
      <c r="E783" s="886"/>
      <c r="F783" s="885"/>
      <c r="G783" s="885"/>
    </row>
    <row r="784" spans="1:7">
      <c r="F784" s="884"/>
      <c r="G784" s="884"/>
    </row>
    <row r="785" spans="1:7">
      <c r="A785" s="886"/>
      <c r="B785" s="886"/>
      <c r="C785" s="886"/>
      <c r="D785" s="886"/>
      <c r="E785" s="886"/>
      <c r="F785" s="885"/>
      <c r="G785" s="885"/>
    </row>
    <row r="786" spans="1:7">
      <c r="F786" s="884"/>
      <c r="G786" s="884"/>
    </row>
    <row r="787" spans="1:7">
      <c r="A787" s="886"/>
      <c r="B787" s="886"/>
      <c r="C787" s="886"/>
      <c r="D787" s="886"/>
      <c r="E787" s="886"/>
      <c r="F787" s="885"/>
      <c r="G787" s="885"/>
    </row>
    <row r="788" spans="1:7">
      <c r="F788" s="884"/>
      <c r="G788" s="884"/>
    </row>
    <row r="789" spans="1:7">
      <c r="A789" s="886"/>
      <c r="B789" s="886"/>
      <c r="C789" s="886"/>
      <c r="D789" s="886"/>
      <c r="E789" s="886"/>
      <c r="F789" s="885"/>
      <c r="G789" s="885"/>
    </row>
    <row r="790" spans="1:7">
      <c r="F790" s="884"/>
      <c r="G790" s="884"/>
    </row>
    <row r="791" spans="1:7">
      <c r="A791" s="886"/>
      <c r="B791" s="886"/>
      <c r="C791" s="886"/>
      <c r="D791" s="886"/>
      <c r="E791" s="886"/>
      <c r="F791" s="885"/>
      <c r="G791" s="885"/>
    </row>
    <row r="792" spans="1:7">
      <c r="F792" s="884"/>
      <c r="G792" s="884"/>
    </row>
    <row r="793" spans="1:7">
      <c r="A793" s="886"/>
      <c r="B793" s="886"/>
      <c r="C793" s="886"/>
      <c r="D793" s="886"/>
      <c r="E793" s="886"/>
      <c r="F793" s="885"/>
      <c r="G793" s="885"/>
    </row>
    <row r="794" spans="1:7">
      <c r="F794" s="884"/>
      <c r="G794" s="884"/>
    </row>
    <row r="795" spans="1:7">
      <c r="A795" s="886"/>
      <c r="B795" s="886"/>
      <c r="C795" s="886"/>
      <c r="D795" s="886"/>
      <c r="E795" s="886"/>
      <c r="F795" s="885"/>
      <c r="G795" s="885"/>
    </row>
    <row r="796" spans="1:7">
      <c r="F796" s="884"/>
      <c r="G796" s="884"/>
    </row>
    <row r="797" spans="1:7">
      <c r="A797" s="886"/>
      <c r="B797" s="886"/>
      <c r="C797" s="886"/>
      <c r="D797" s="886"/>
      <c r="E797" s="886"/>
      <c r="F797" s="885"/>
      <c r="G797" s="885"/>
    </row>
    <row r="798" spans="1:7">
      <c r="F798" s="884"/>
      <c r="G798" s="884"/>
    </row>
    <row r="799" spans="1:7">
      <c r="A799" s="886"/>
      <c r="B799" s="886"/>
      <c r="C799" s="886"/>
      <c r="D799" s="886"/>
      <c r="E799" s="886"/>
      <c r="F799" s="885"/>
      <c r="G799" s="885"/>
    </row>
    <row r="800" spans="1:7">
      <c r="F800" s="884"/>
      <c r="G800" s="884"/>
    </row>
    <row r="801" spans="1:7">
      <c r="A801" s="886"/>
      <c r="B801" s="886"/>
      <c r="C801" s="886"/>
      <c r="D801" s="886"/>
      <c r="E801" s="886"/>
      <c r="F801" s="885"/>
      <c r="G801" s="885"/>
    </row>
    <row r="802" spans="1:7">
      <c r="F802" s="884"/>
      <c r="G802" s="884"/>
    </row>
    <row r="803" spans="1:7">
      <c r="A803" s="886"/>
      <c r="B803" s="886"/>
      <c r="C803" s="886"/>
      <c r="D803" s="886"/>
      <c r="E803" s="886"/>
      <c r="F803" s="885"/>
      <c r="G803" s="885"/>
    </row>
    <row r="804" spans="1:7">
      <c r="F804" s="884"/>
      <c r="G804" s="884"/>
    </row>
    <row r="805" spans="1:7">
      <c r="A805" s="886"/>
      <c r="B805" s="886"/>
      <c r="C805" s="886"/>
      <c r="D805" s="886"/>
      <c r="E805" s="886"/>
      <c r="F805" s="885"/>
      <c r="G805" s="885"/>
    </row>
    <row r="806" spans="1:7">
      <c r="F806" s="884"/>
      <c r="G806" s="884"/>
    </row>
    <row r="807" spans="1:7">
      <c r="A807" s="886"/>
      <c r="B807" s="886"/>
      <c r="C807" s="886"/>
      <c r="D807" s="886"/>
      <c r="E807" s="886"/>
      <c r="F807" s="885"/>
      <c r="G807" s="885"/>
    </row>
    <row r="808" spans="1:7">
      <c r="F808" s="884"/>
      <c r="G808" s="884"/>
    </row>
    <row r="809" spans="1:7">
      <c r="A809" s="886"/>
      <c r="B809" s="886"/>
      <c r="C809" s="886"/>
      <c r="D809" s="886"/>
      <c r="E809" s="886"/>
      <c r="F809" s="885"/>
      <c r="G809" s="885"/>
    </row>
    <row r="810" spans="1:7">
      <c r="F810" s="884"/>
      <c r="G810" s="884"/>
    </row>
    <row r="811" spans="1:7">
      <c r="A811" s="886"/>
      <c r="B811" s="886"/>
      <c r="C811" s="886"/>
      <c r="D811" s="886"/>
      <c r="E811" s="886"/>
      <c r="F811" s="885"/>
      <c r="G811" s="885"/>
    </row>
    <row r="812" spans="1:7">
      <c r="F812" s="884"/>
      <c r="G812" s="884"/>
    </row>
    <row r="813" spans="1:7">
      <c r="A813" s="886"/>
      <c r="B813" s="886"/>
      <c r="C813" s="886"/>
      <c r="D813" s="886"/>
      <c r="E813" s="886"/>
      <c r="F813" s="885"/>
      <c r="G813" s="885"/>
    </row>
    <row r="814" spans="1:7">
      <c r="F814" s="884"/>
      <c r="G814" s="884"/>
    </row>
    <row r="815" spans="1:7">
      <c r="A815" s="886"/>
      <c r="B815" s="886"/>
      <c r="C815" s="886"/>
      <c r="D815" s="886"/>
      <c r="E815" s="886"/>
      <c r="F815" s="885"/>
      <c r="G815" s="885"/>
    </row>
    <row r="816" spans="1:7">
      <c r="F816" s="884"/>
      <c r="G816" s="884"/>
    </row>
    <row r="817" spans="1:7">
      <c r="A817" s="886"/>
      <c r="B817" s="886"/>
      <c r="C817" s="886"/>
      <c r="D817" s="886"/>
      <c r="E817" s="886"/>
      <c r="F817" s="885"/>
      <c r="G817" s="885"/>
    </row>
    <row r="818" spans="1:7">
      <c r="F818" s="884"/>
      <c r="G818" s="884"/>
    </row>
    <row r="819" spans="1:7">
      <c r="A819" s="886"/>
      <c r="B819" s="886"/>
      <c r="C819" s="886"/>
      <c r="D819" s="886"/>
      <c r="E819" s="886"/>
      <c r="F819" s="885"/>
      <c r="G819" s="885"/>
    </row>
    <row r="820" spans="1:7">
      <c r="F820" s="884"/>
      <c r="G820" s="884"/>
    </row>
    <row r="821" spans="1:7">
      <c r="A821" s="886"/>
      <c r="B821" s="886"/>
      <c r="C821" s="886"/>
      <c r="D821" s="886"/>
      <c r="E821" s="886"/>
      <c r="F821" s="885"/>
      <c r="G821" s="885"/>
    </row>
    <row r="822" spans="1:7">
      <c r="F822" s="884"/>
      <c r="G822" s="884"/>
    </row>
    <row r="823" spans="1:7">
      <c r="A823" s="886"/>
      <c r="B823" s="886"/>
      <c r="C823" s="886"/>
      <c r="D823" s="886"/>
      <c r="E823" s="886"/>
      <c r="F823" s="885"/>
      <c r="G823" s="885"/>
    </row>
    <row r="824" spans="1:7">
      <c r="F824" s="884"/>
      <c r="G824" s="884"/>
    </row>
    <row r="825" spans="1:7">
      <c r="A825" s="886"/>
      <c r="B825" s="886"/>
      <c r="C825" s="886"/>
      <c r="D825" s="886"/>
      <c r="E825" s="886"/>
      <c r="F825" s="885"/>
      <c r="G825" s="885"/>
    </row>
    <row r="826" spans="1:7">
      <c r="F826" s="884"/>
      <c r="G826" s="884"/>
    </row>
    <row r="827" spans="1:7">
      <c r="A827" s="886"/>
      <c r="B827" s="886"/>
      <c r="C827" s="886"/>
      <c r="D827" s="886"/>
      <c r="E827" s="886"/>
      <c r="F827" s="885"/>
      <c r="G827" s="885"/>
    </row>
    <row r="828" spans="1:7">
      <c r="F828" s="884"/>
      <c r="G828" s="884"/>
    </row>
    <row r="829" spans="1:7">
      <c r="A829" s="886"/>
      <c r="B829" s="886"/>
      <c r="C829" s="886"/>
      <c r="D829" s="886"/>
      <c r="E829" s="886"/>
      <c r="F829" s="885"/>
      <c r="G829" s="885"/>
    </row>
    <row r="830" spans="1:7">
      <c r="F830" s="884"/>
      <c r="G830" s="884"/>
    </row>
    <row r="831" spans="1:7">
      <c r="A831" s="886"/>
      <c r="B831" s="886"/>
      <c r="C831" s="886"/>
      <c r="D831" s="886"/>
      <c r="E831" s="886"/>
      <c r="F831" s="885"/>
      <c r="G831" s="885"/>
    </row>
    <row r="832" spans="1:7">
      <c r="F832" s="884"/>
      <c r="G832" s="884"/>
    </row>
    <row r="833" spans="1:7">
      <c r="A833" s="886"/>
      <c r="B833" s="886"/>
      <c r="C833" s="886"/>
      <c r="D833" s="886"/>
      <c r="E833" s="886"/>
      <c r="F833" s="885"/>
      <c r="G833" s="885"/>
    </row>
    <row r="834" spans="1:7">
      <c r="F834" s="884"/>
      <c r="G834" s="884"/>
    </row>
    <row r="835" spans="1:7">
      <c r="A835" s="886"/>
      <c r="B835" s="886"/>
      <c r="C835" s="886"/>
      <c r="D835" s="886"/>
      <c r="E835" s="886"/>
      <c r="F835" s="885"/>
      <c r="G835" s="885"/>
    </row>
    <row r="836" spans="1:7">
      <c r="F836" s="884"/>
      <c r="G836" s="884"/>
    </row>
    <row r="837" spans="1:7">
      <c r="A837" s="886"/>
      <c r="B837" s="886"/>
      <c r="C837" s="886"/>
      <c r="D837" s="886"/>
      <c r="E837" s="886"/>
      <c r="F837" s="885"/>
      <c r="G837" s="885"/>
    </row>
    <row r="838" spans="1:7">
      <c r="F838" s="884"/>
      <c r="G838" s="884"/>
    </row>
    <row r="839" spans="1:7">
      <c r="A839" s="886"/>
      <c r="B839" s="886"/>
      <c r="C839" s="886"/>
      <c r="D839" s="886"/>
      <c r="E839" s="886"/>
      <c r="F839" s="885"/>
      <c r="G839" s="885"/>
    </row>
    <row r="840" spans="1:7">
      <c r="F840" s="884"/>
      <c r="G840" s="884"/>
    </row>
    <row r="841" spans="1:7">
      <c r="A841" s="886"/>
      <c r="B841" s="886"/>
      <c r="C841" s="886"/>
      <c r="D841" s="886"/>
      <c r="E841" s="886"/>
      <c r="F841" s="885"/>
      <c r="G841" s="885"/>
    </row>
    <row r="842" spans="1:7">
      <c r="F842" s="884"/>
      <c r="G842" s="884"/>
    </row>
    <row r="843" spans="1:7">
      <c r="A843" s="886"/>
      <c r="B843" s="886"/>
      <c r="C843" s="886"/>
      <c r="D843" s="886"/>
      <c r="E843" s="886"/>
      <c r="F843" s="885"/>
      <c r="G843" s="885"/>
    </row>
    <row r="844" spans="1:7">
      <c r="F844" s="884"/>
      <c r="G844" s="884"/>
    </row>
    <row r="845" spans="1:7">
      <c r="A845" s="886"/>
      <c r="B845" s="886"/>
      <c r="C845" s="886"/>
      <c r="D845" s="886"/>
      <c r="E845" s="886"/>
      <c r="F845" s="885"/>
      <c r="G845" s="885"/>
    </row>
    <row r="846" spans="1:7">
      <c r="F846" s="884"/>
      <c r="G846" s="884"/>
    </row>
    <row r="847" spans="1:7">
      <c r="A847" s="886"/>
      <c r="B847" s="886"/>
      <c r="C847" s="886"/>
      <c r="D847" s="886"/>
      <c r="E847" s="886"/>
      <c r="F847" s="885"/>
      <c r="G847" s="885"/>
    </row>
    <row r="848" spans="1:7">
      <c r="F848" s="884"/>
      <c r="G848" s="884"/>
    </row>
    <row r="849" spans="1:7">
      <c r="A849" s="886"/>
      <c r="B849" s="886"/>
      <c r="C849" s="886"/>
      <c r="D849" s="886"/>
      <c r="E849" s="886"/>
      <c r="F849" s="885"/>
      <c r="G849" s="885"/>
    </row>
    <row r="850" spans="1:7">
      <c r="F850" s="884"/>
      <c r="G850" s="884"/>
    </row>
    <row r="851" spans="1:7">
      <c r="A851" s="886"/>
      <c r="B851" s="886"/>
      <c r="C851" s="886"/>
      <c r="D851" s="886"/>
      <c r="E851" s="886"/>
      <c r="F851" s="885"/>
      <c r="G851" s="885"/>
    </row>
    <row r="852" spans="1:7">
      <c r="F852" s="884"/>
      <c r="G852" s="884"/>
    </row>
    <row r="853" spans="1:7">
      <c r="A853" s="886"/>
      <c r="B853" s="886"/>
      <c r="C853" s="886"/>
      <c r="D853" s="886"/>
      <c r="E853" s="886"/>
      <c r="F853" s="885"/>
      <c r="G853" s="885"/>
    </row>
    <row r="854" spans="1:7">
      <c r="F854" s="884"/>
      <c r="G854" s="884"/>
    </row>
    <row r="855" spans="1:7">
      <c r="A855" s="886"/>
      <c r="B855" s="886"/>
      <c r="C855" s="886"/>
      <c r="D855" s="886"/>
      <c r="E855" s="886"/>
      <c r="F855" s="885"/>
      <c r="G855" s="885"/>
    </row>
    <row r="856" spans="1:7">
      <c r="F856" s="884"/>
      <c r="G856" s="884"/>
    </row>
    <row r="857" spans="1:7">
      <c r="A857" s="886"/>
      <c r="B857" s="886"/>
      <c r="C857" s="886"/>
      <c r="D857" s="886"/>
      <c r="E857" s="886"/>
      <c r="F857" s="885"/>
      <c r="G857" s="885"/>
    </row>
    <row r="858" spans="1:7">
      <c r="F858" s="884"/>
      <c r="G858" s="884"/>
    </row>
    <row r="859" spans="1:7">
      <c r="A859" s="886"/>
      <c r="B859" s="886"/>
      <c r="C859" s="886"/>
      <c r="D859" s="886"/>
      <c r="E859" s="886"/>
      <c r="F859" s="885"/>
      <c r="G859" s="885"/>
    </row>
    <row r="860" spans="1:7">
      <c r="F860" s="884"/>
      <c r="G860" s="884"/>
    </row>
    <row r="861" spans="1:7">
      <c r="A861" s="886"/>
      <c r="B861" s="886"/>
      <c r="C861" s="886"/>
      <c r="D861" s="886"/>
      <c r="E861" s="886"/>
      <c r="F861" s="885"/>
      <c r="G861" s="885"/>
    </row>
    <row r="862" spans="1:7">
      <c r="F862" s="884"/>
      <c r="G862" s="884"/>
    </row>
    <row r="863" spans="1:7">
      <c r="A863" s="886"/>
      <c r="B863" s="886"/>
      <c r="C863" s="886"/>
      <c r="D863" s="886"/>
      <c r="E863" s="886"/>
      <c r="F863" s="885"/>
      <c r="G863" s="885"/>
    </row>
    <row r="864" spans="1:7">
      <c r="F864" s="884"/>
      <c r="G864" s="884"/>
    </row>
    <row r="865" spans="1:7">
      <c r="A865" s="886"/>
      <c r="B865" s="886"/>
      <c r="C865" s="886"/>
      <c r="D865" s="886"/>
      <c r="E865" s="886"/>
      <c r="F865" s="885"/>
      <c r="G865" s="885"/>
    </row>
    <row r="866" spans="1:7">
      <c r="F866" s="884"/>
      <c r="G866" s="884"/>
    </row>
    <row r="867" spans="1:7">
      <c r="A867" s="886"/>
      <c r="B867" s="886"/>
      <c r="C867" s="886"/>
      <c r="D867" s="886"/>
      <c r="E867" s="886"/>
      <c r="F867" s="885"/>
      <c r="G867" s="885"/>
    </row>
    <row r="868" spans="1:7">
      <c r="F868" s="884"/>
      <c r="G868" s="884"/>
    </row>
    <row r="869" spans="1:7">
      <c r="A869" s="886"/>
      <c r="B869" s="886"/>
      <c r="C869" s="886"/>
      <c r="D869" s="886"/>
      <c r="E869" s="886"/>
      <c r="F869" s="885"/>
      <c r="G869" s="885"/>
    </row>
    <row r="870" spans="1:7">
      <c r="F870" s="884"/>
      <c r="G870" s="884"/>
    </row>
    <row r="871" spans="1:7">
      <c r="A871" s="886"/>
      <c r="B871" s="886"/>
      <c r="C871" s="886"/>
      <c r="D871" s="886"/>
      <c r="E871" s="886"/>
      <c r="F871" s="885"/>
      <c r="G871" s="885"/>
    </row>
    <row r="872" spans="1:7">
      <c r="F872" s="884"/>
      <c r="G872" s="884"/>
    </row>
    <row r="873" spans="1:7">
      <c r="A873" s="886"/>
      <c r="B873" s="886"/>
      <c r="C873" s="886"/>
      <c r="D873" s="886"/>
      <c r="E873" s="886"/>
      <c r="F873" s="885"/>
      <c r="G873" s="885"/>
    </row>
    <row r="874" spans="1:7">
      <c r="F874" s="884"/>
      <c r="G874" s="884"/>
    </row>
    <row r="875" spans="1:7">
      <c r="A875" s="886"/>
      <c r="B875" s="886"/>
      <c r="C875" s="886"/>
      <c r="D875" s="886"/>
      <c r="E875" s="886"/>
      <c r="F875" s="885"/>
      <c r="G875" s="885"/>
    </row>
    <row r="876" spans="1:7">
      <c r="F876" s="884"/>
      <c r="G876" s="884"/>
    </row>
    <row r="877" spans="1:7">
      <c r="A877" s="886"/>
      <c r="B877" s="886"/>
      <c r="C877" s="886"/>
      <c r="D877" s="886"/>
      <c r="E877" s="886"/>
      <c r="F877" s="885"/>
      <c r="G877" s="885"/>
    </row>
    <row r="878" spans="1:7">
      <c r="F878" s="884"/>
      <c r="G878" s="884"/>
    </row>
    <row r="879" spans="1:7">
      <c r="A879" s="886"/>
      <c r="B879" s="886"/>
      <c r="C879" s="886"/>
      <c r="D879" s="886"/>
      <c r="E879" s="886"/>
      <c r="F879" s="885"/>
      <c r="G879" s="885"/>
    </row>
    <row r="880" spans="1:7">
      <c r="F880" s="884"/>
      <c r="G880" s="884"/>
    </row>
    <row r="881" spans="1:7">
      <c r="A881" s="886"/>
      <c r="B881" s="886"/>
      <c r="C881" s="886"/>
      <c r="D881" s="886"/>
      <c r="E881" s="886"/>
      <c r="F881" s="885"/>
      <c r="G881" s="885"/>
    </row>
    <row r="882" spans="1:7">
      <c r="F882" s="884"/>
      <c r="G882" s="884"/>
    </row>
    <row r="883" spans="1:7">
      <c r="A883" s="886"/>
      <c r="B883" s="886"/>
      <c r="C883" s="886"/>
      <c r="D883" s="886"/>
      <c r="E883" s="886"/>
      <c r="F883" s="885"/>
      <c r="G883" s="885"/>
    </row>
    <row r="884" spans="1:7">
      <c r="F884" s="884"/>
      <c r="G884" s="884"/>
    </row>
    <row r="885" spans="1:7">
      <c r="A885" s="886"/>
      <c r="B885" s="886"/>
      <c r="C885" s="886"/>
      <c r="D885" s="886"/>
      <c r="E885" s="886"/>
      <c r="F885" s="885"/>
      <c r="G885" s="885"/>
    </row>
    <row r="886" spans="1:7">
      <c r="F886" s="884"/>
      <c r="G886" s="884"/>
    </row>
    <row r="887" spans="1:7">
      <c r="A887" s="886"/>
      <c r="B887" s="886"/>
      <c r="C887" s="886"/>
      <c r="D887" s="886"/>
      <c r="E887" s="886"/>
      <c r="F887" s="885"/>
      <c r="G887" s="885"/>
    </row>
    <row r="888" spans="1:7">
      <c r="F888" s="884"/>
      <c r="G888" s="884"/>
    </row>
    <row r="889" spans="1:7">
      <c r="A889" s="886"/>
      <c r="B889" s="886"/>
      <c r="C889" s="886"/>
      <c r="D889" s="886"/>
      <c r="E889" s="886"/>
      <c r="F889" s="885"/>
      <c r="G889" s="885"/>
    </row>
    <row r="890" spans="1:7">
      <c r="F890" s="884"/>
      <c r="G890" s="884"/>
    </row>
    <row r="891" spans="1:7">
      <c r="A891" s="886"/>
      <c r="B891" s="886"/>
      <c r="C891" s="886"/>
      <c r="D891" s="886"/>
      <c r="E891" s="886"/>
      <c r="F891" s="885"/>
      <c r="G891" s="885"/>
    </row>
    <row r="892" spans="1:7">
      <c r="F892" s="884"/>
      <c r="G892" s="884"/>
    </row>
    <row r="893" spans="1:7">
      <c r="A893" s="886"/>
      <c r="B893" s="886"/>
      <c r="C893" s="886"/>
      <c r="D893" s="886"/>
      <c r="E893" s="886"/>
      <c r="F893" s="885"/>
      <c r="G893" s="885"/>
    </row>
    <row r="894" spans="1:7">
      <c r="F894" s="884"/>
      <c r="G894" s="884"/>
    </row>
    <row r="895" spans="1:7">
      <c r="A895" s="886"/>
      <c r="B895" s="886"/>
      <c r="C895" s="886"/>
      <c r="D895" s="886"/>
      <c r="E895" s="886"/>
      <c r="F895" s="885"/>
      <c r="G895" s="885"/>
    </row>
    <row r="896" spans="1:7">
      <c r="F896" s="884"/>
      <c r="G896" s="884"/>
    </row>
    <row r="897" spans="1:7">
      <c r="A897" s="886"/>
      <c r="B897" s="886"/>
      <c r="C897" s="886"/>
      <c r="D897" s="886"/>
      <c r="E897" s="886"/>
      <c r="F897" s="885"/>
      <c r="G897" s="885"/>
    </row>
    <row r="898" spans="1:7">
      <c r="F898" s="884"/>
      <c r="G898" s="884"/>
    </row>
    <row r="899" spans="1:7">
      <c r="A899" s="886"/>
      <c r="B899" s="886"/>
      <c r="C899" s="886"/>
      <c r="D899" s="886"/>
      <c r="E899" s="886"/>
      <c r="F899" s="885"/>
      <c r="G899" s="885"/>
    </row>
    <row r="900" spans="1:7">
      <c r="F900" s="884"/>
      <c r="G900" s="884"/>
    </row>
    <row r="901" spans="1:7">
      <c r="A901" s="886"/>
      <c r="B901" s="886"/>
      <c r="C901" s="886"/>
      <c r="D901" s="886"/>
      <c r="E901" s="886"/>
      <c r="F901" s="885"/>
      <c r="G901" s="885"/>
    </row>
    <row r="902" spans="1:7">
      <c r="F902" s="884"/>
      <c r="G902" s="884"/>
    </row>
    <row r="903" spans="1:7">
      <c r="A903" s="886"/>
      <c r="B903" s="886"/>
      <c r="C903" s="886"/>
      <c r="D903" s="886"/>
      <c r="E903" s="886"/>
      <c r="F903" s="885"/>
      <c r="G903" s="885"/>
    </row>
    <row r="904" spans="1:7">
      <c r="F904" s="884"/>
      <c r="G904" s="884"/>
    </row>
    <row r="905" spans="1:7">
      <c r="A905" s="886"/>
      <c r="B905" s="886"/>
      <c r="C905" s="886"/>
      <c r="D905" s="886"/>
      <c r="E905" s="886"/>
      <c r="F905" s="885"/>
      <c r="G905" s="885"/>
    </row>
    <row r="906" spans="1:7">
      <c r="F906" s="884"/>
      <c r="G906" s="884"/>
    </row>
    <row r="907" spans="1:7">
      <c r="A907" s="886"/>
      <c r="B907" s="886"/>
      <c r="C907" s="886"/>
      <c r="D907" s="886"/>
      <c r="E907" s="886"/>
      <c r="F907" s="885"/>
      <c r="G907" s="885"/>
    </row>
    <row r="908" spans="1:7">
      <c r="F908" s="884"/>
      <c r="G908" s="884"/>
    </row>
    <row r="909" spans="1:7">
      <c r="A909" s="886"/>
      <c r="B909" s="886"/>
      <c r="C909" s="886"/>
      <c r="D909" s="886"/>
      <c r="E909" s="886"/>
      <c r="F909" s="885"/>
      <c r="G909" s="885"/>
    </row>
    <row r="910" spans="1:7">
      <c r="F910" s="884"/>
      <c r="G910" s="884"/>
    </row>
    <row r="911" spans="1:7">
      <c r="A911" s="886"/>
      <c r="B911" s="886"/>
      <c r="C911" s="886"/>
      <c r="D911" s="886"/>
      <c r="E911" s="886"/>
      <c r="F911" s="885"/>
      <c r="G911" s="885"/>
    </row>
    <row r="912" spans="1:7">
      <c r="F912" s="884"/>
      <c r="G912" s="884"/>
    </row>
    <row r="913" spans="1:7">
      <c r="A913" s="886"/>
      <c r="B913" s="886"/>
      <c r="C913" s="886"/>
      <c r="D913" s="886"/>
      <c r="E913" s="886"/>
      <c r="F913" s="885"/>
      <c r="G913" s="885"/>
    </row>
    <row r="914" spans="1:7">
      <c r="F914" s="884"/>
      <c r="G914" s="884"/>
    </row>
    <row r="915" spans="1:7">
      <c r="A915" s="886"/>
      <c r="B915" s="886"/>
      <c r="C915" s="886"/>
      <c r="D915" s="886"/>
      <c r="E915" s="886"/>
      <c r="F915" s="885"/>
      <c r="G915" s="885"/>
    </row>
    <row r="916" spans="1:7">
      <c r="F916" s="884"/>
      <c r="G916" s="884"/>
    </row>
  </sheetData>
  <sheetProtection algorithmName="SHA-512" hashValue="i9IaOym9Ocrmdwt4i7rwyyfMOswobVfW6cxQXrAgJykA7EK7IPgTjEIYrIUzknWik4q9WDbZG0sJcg7vvMuFrg==" saltValue="wPMsHzzpPiLLawwfH5VZSw==" spinCount="100000" sheet="1" objects="1" scenarios="1"/>
  <mergeCells count="11">
    <mergeCell ref="N3:N4"/>
    <mergeCell ref="O3:O4"/>
    <mergeCell ref="K3:K4"/>
    <mergeCell ref="C3:C4"/>
    <mergeCell ref="D3:D4"/>
    <mergeCell ref="B3:B4"/>
    <mergeCell ref="F3:F4"/>
    <mergeCell ref="G3:G4"/>
    <mergeCell ref="E3:E4"/>
    <mergeCell ref="H3:I3"/>
    <mergeCell ref="L3:L4"/>
  </mergeCells>
  <printOptions horizontalCentered="1"/>
  <pageMargins left="0.70866141732283472" right="0.70866141732283472" top="0.74803149606299213" bottom="0.74803149606299213" header="0.31496062992125984" footer="0.31496062992125984"/>
  <pageSetup scale="33" fitToHeight="0" orientation="landscape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44"/>
  <sheetViews>
    <sheetView showZeros="0" zoomScale="85" zoomScaleNormal="85" workbookViewId="0"/>
  </sheetViews>
  <sheetFormatPr baseColWidth="10" defaultRowHeight="12.75"/>
  <cols>
    <col min="1" max="1" width="1.7109375" style="23" customWidth="1"/>
    <col min="2" max="2" width="27.7109375" style="23" bestFit="1" customWidth="1"/>
    <col min="3" max="4" width="13.42578125" style="66" customWidth="1"/>
    <col min="5" max="5" width="13.42578125" style="66" hidden="1" customWidth="1"/>
    <col min="6" max="6" width="15" style="66" customWidth="1"/>
    <col min="7" max="7" width="2.7109375" style="23" customWidth="1"/>
    <col min="8" max="8" width="11.42578125" style="23"/>
    <col min="9" max="9" width="12.28515625" style="23" bestFit="1" customWidth="1"/>
    <col min="10" max="16384" width="11.42578125" style="23"/>
  </cols>
  <sheetData>
    <row r="1" spans="1:10" ht="13.5" thickBot="1">
      <c r="A1" s="60"/>
    </row>
    <row r="2" spans="1:10" ht="27.75" customHeight="1">
      <c r="B2" s="1246" t="s">
        <v>571</v>
      </c>
      <c r="C2" s="1247"/>
      <c r="D2" s="1247"/>
      <c r="E2" s="1247"/>
      <c r="F2" s="1248"/>
    </row>
    <row r="3" spans="1:10" ht="27" customHeight="1">
      <c r="B3" s="700" t="s">
        <v>24</v>
      </c>
      <c r="C3" s="700" t="s">
        <v>1</v>
      </c>
      <c r="D3" s="700" t="s">
        <v>2</v>
      </c>
      <c r="E3" s="700" t="s">
        <v>3</v>
      </c>
      <c r="F3" s="700" t="s">
        <v>4</v>
      </c>
    </row>
    <row r="4" spans="1:10" ht="20.100000000000001" customHeight="1">
      <c r="B4" s="104" t="s">
        <v>27</v>
      </c>
      <c r="C4" s="701">
        <v>35.344176869997305</v>
      </c>
      <c r="D4" s="701">
        <v>10.558685600000002</v>
      </c>
      <c r="E4" s="701">
        <v>0</v>
      </c>
      <c r="F4" s="702">
        <f>SUM(C4:E4)</f>
        <v>45.902862469997309</v>
      </c>
      <c r="I4" s="618"/>
      <c r="J4" s="618"/>
    </row>
    <row r="5" spans="1:10" ht="20.100000000000001" customHeight="1">
      <c r="B5" s="123" t="s">
        <v>28</v>
      </c>
      <c r="C5" s="703">
        <v>28.742324669999959</v>
      </c>
      <c r="D5" s="703">
        <v>0.53143653000000002</v>
      </c>
      <c r="E5" s="703">
        <v>0</v>
      </c>
      <c r="F5" s="702">
        <f t="shared" ref="F5:F35" si="0">SUM(C5:E5)</f>
        <v>29.27376119999996</v>
      </c>
      <c r="I5" s="618"/>
      <c r="J5" s="618"/>
    </row>
    <row r="6" spans="1:10" ht="20.100000000000001" customHeight="1">
      <c r="B6" s="104" t="s">
        <v>29</v>
      </c>
      <c r="C6" s="701">
        <v>19.373742419999996</v>
      </c>
      <c r="D6" s="701">
        <v>4.7638020000000001</v>
      </c>
      <c r="E6" s="701">
        <v>0</v>
      </c>
      <c r="F6" s="702">
        <f t="shared" si="0"/>
        <v>24.137544419999998</v>
      </c>
      <c r="I6" s="618"/>
      <c r="J6" s="618"/>
    </row>
    <row r="7" spans="1:10" ht="20.100000000000001" customHeight="1">
      <c r="B7" s="123" t="s">
        <v>30</v>
      </c>
      <c r="C7" s="703">
        <v>41.670749999999998</v>
      </c>
      <c r="D7" s="703">
        <v>8.7890799700000013</v>
      </c>
      <c r="E7" s="703">
        <v>0</v>
      </c>
      <c r="F7" s="702">
        <f t="shared" si="0"/>
        <v>50.459829970000001</v>
      </c>
      <c r="I7" s="618"/>
      <c r="J7" s="618"/>
    </row>
    <row r="8" spans="1:10" ht="20.100000000000001" customHeight="1">
      <c r="B8" s="104" t="s">
        <v>33</v>
      </c>
      <c r="C8" s="701">
        <v>143.52637229999979</v>
      </c>
      <c r="D8" s="701">
        <v>1.994197</v>
      </c>
      <c r="E8" s="701">
        <v>0</v>
      </c>
      <c r="F8" s="702">
        <f t="shared" si="0"/>
        <v>145.52056929999981</v>
      </c>
      <c r="I8" s="618"/>
      <c r="J8" s="618"/>
    </row>
    <row r="9" spans="1:10" ht="20.100000000000001" customHeight="1">
      <c r="B9" s="123" t="s">
        <v>34</v>
      </c>
      <c r="C9" s="703">
        <v>105.06999411999998</v>
      </c>
      <c r="D9" s="703">
        <v>24.168671</v>
      </c>
      <c r="E9" s="703">
        <v>0</v>
      </c>
      <c r="F9" s="702">
        <f t="shared" si="0"/>
        <v>129.23866511999998</v>
      </c>
      <c r="I9" s="618"/>
      <c r="J9" s="618"/>
    </row>
    <row r="10" spans="1:10" ht="20.100000000000001" customHeight="1">
      <c r="B10" s="104" t="s">
        <v>31</v>
      </c>
      <c r="C10" s="701">
        <v>29.220994219999962</v>
      </c>
      <c r="D10" s="701">
        <v>10.249580000000002</v>
      </c>
      <c r="E10" s="701">
        <v>0</v>
      </c>
      <c r="F10" s="702">
        <f t="shared" si="0"/>
        <v>39.470574219999961</v>
      </c>
      <c r="I10" s="618"/>
      <c r="J10" s="618"/>
    </row>
    <row r="11" spans="1:10" ht="20.100000000000001" customHeight="1">
      <c r="B11" s="123" t="s">
        <v>32</v>
      </c>
      <c r="C11" s="703">
        <v>70.304592800000037</v>
      </c>
      <c r="D11" s="703">
        <v>11.369949829999999</v>
      </c>
      <c r="E11" s="703">
        <v>0</v>
      </c>
      <c r="F11" s="702">
        <f t="shared" si="0"/>
        <v>81.674542630000033</v>
      </c>
      <c r="I11" s="618"/>
      <c r="J11" s="618"/>
    </row>
    <row r="12" spans="1:10" ht="20.100000000000001" customHeight="1">
      <c r="B12" s="104" t="s">
        <v>35</v>
      </c>
      <c r="C12" s="701">
        <v>0</v>
      </c>
      <c r="D12" s="701">
        <v>0</v>
      </c>
      <c r="E12" s="701">
        <v>0</v>
      </c>
      <c r="F12" s="702">
        <f t="shared" si="0"/>
        <v>0</v>
      </c>
      <c r="I12" s="618"/>
      <c r="J12" s="618"/>
    </row>
    <row r="13" spans="1:10" ht="20.100000000000001" customHeight="1">
      <c r="B13" s="123" t="s">
        <v>36</v>
      </c>
      <c r="C13" s="703">
        <v>103.28376549999997</v>
      </c>
      <c r="D13" s="703">
        <v>37.741982999999998</v>
      </c>
      <c r="E13" s="703">
        <v>0</v>
      </c>
      <c r="F13" s="702">
        <f t="shared" si="0"/>
        <v>141.02574849999996</v>
      </c>
      <c r="I13" s="618"/>
      <c r="J13" s="618"/>
    </row>
    <row r="14" spans="1:10" ht="20.100000000000001" customHeight="1">
      <c r="B14" s="104" t="s">
        <v>37</v>
      </c>
      <c r="C14" s="701">
        <v>65.392211380000006</v>
      </c>
      <c r="D14" s="701">
        <v>34.248990110000001</v>
      </c>
      <c r="E14" s="701">
        <v>0</v>
      </c>
      <c r="F14" s="702">
        <f t="shared" si="0"/>
        <v>99.641201490000014</v>
      </c>
      <c r="I14" s="618"/>
      <c r="J14" s="618"/>
    </row>
    <row r="15" spans="1:10" ht="20.100000000000001" customHeight="1">
      <c r="B15" s="123" t="s">
        <v>38</v>
      </c>
      <c r="C15" s="703">
        <v>342.28002429999998</v>
      </c>
      <c r="D15" s="703">
        <v>35.476699642</v>
      </c>
      <c r="E15" s="703">
        <v>0</v>
      </c>
      <c r="F15" s="702">
        <f t="shared" si="0"/>
        <v>377.75672394200001</v>
      </c>
      <c r="I15" s="618"/>
      <c r="J15" s="618"/>
    </row>
    <row r="16" spans="1:10" ht="20.100000000000001" customHeight="1">
      <c r="B16" s="104" t="s">
        <v>39</v>
      </c>
      <c r="C16" s="701">
        <v>430.64237012000001</v>
      </c>
      <c r="D16" s="701">
        <v>82.807840260000006</v>
      </c>
      <c r="E16" s="701">
        <v>0</v>
      </c>
      <c r="F16" s="702">
        <f t="shared" si="0"/>
        <v>513.45021038000004</v>
      </c>
      <c r="I16" s="618"/>
      <c r="J16" s="618"/>
    </row>
    <row r="17" spans="2:10" ht="20.100000000000001" customHeight="1">
      <c r="B17" s="123" t="s">
        <v>40</v>
      </c>
      <c r="C17" s="703">
        <v>40.429086410000004</v>
      </c>
      <c r="D17" s="703">
        <v>39.047052480000005</v>
      </c>
      <c r="E17" s="703">
        <v>0</v>
      </c>
      <c r="F17" s="702">
        <f t="shared" si="0"/>
        <v>79.476138890000016</v>
      </c>
      <c r="I17" s="618"/>
      <c r="J17" s="618"/>
    </row>
    <row r="18" spans="2:10" ht="20.100000000000001" customHeight="1">
      <c r="B18" s="104" t="s">
        <v>41</v>
      </c>
      <c r="C18" s="701">
        <v>83.573680429999982</v>
      </c>
      <c r="D18" s="701">
        <v>33.418009929999997</v>
      </c>
      <c r="E18" s="701">
        <v>0</v>
      </c>
      <c r="F18" s="702">
        <f t="shared" si="0"/>
        <v>116.99169035999998</v>
      </c>
      <c r="I18" s="618"/>
      <c r="J18" s="618"/>
    </row>
    <row r="19" spans="2:10" ht="20.100000000000001" customHeight="1">
      <c r="B19" s="123" t="s">
        <v>42</v>
      </c>
      <c r="C19" s="703">
        <v>81.293996199999967</v>
      </c>
      <c r="D19" s="703">
        <v>5.4399280800000005</v>
      </c>
      <c r="E19" s="703">
        <v>0</v>
      </c>
      <c r="F19" s="702">
        <f t="shared" si="0"/>
        <v>86.733924279999968</v>
      </c>
      <c r="I19" s="618"/>
      <c r="J19" s="618"/>
    </row>
    <row r="20" spans="2:10" ht="20.100000000000001" customHeight="1">
      <c r="B20" s="104" t="s">
        <v>43</v>
      </c>
      <c r="C20" s="701">
        <v>65.559434349999989</v>
      </c>
      <c r="D20" s="701">
        <v>17.56201832</v>
      </c>
      <c r="E20" s="701">
        <v>0</v>
      </c>
      <c r="F20" s="702">
        <f t="shared" si="0"/>
        <v>83.121452669999996</v>
      </c>
      <c r="I20" s="618"/>
      <c r="J20" s="618"/>
    </row>
    <row r="21" spans="2:10" ht="20.100000000000001" customHeight="1">
      <c r="B21" s="123" t="s">
        <v>44</v>
      </c>
      <c r="C21" s="703">
        <v>113.44804291</v>
      </c>
      <c r="D21" s="703">
        <v>21.905495215026715</v>
      </c>
      <c r="E21" s="703">
        <v>0</v>
      </c>
      <c r="F21" s="702">
        <f t="shared" si="0"/>
        <v>135.35353812502672</v>
      </c>
      <c r="I21" s="618"/>
      <c r="J21" s="618"/>
    </row>
    <row r="22" spans="2:10" ht="20.100000000000001" customHeight="1">
      <c r="B22" s="104" t="s">
        <v>45</v>
      </c>
      <c r="C22" s="701">
        <v>123.24657776000001</v>
      </c>
      <c r="D22" s="701">
        <v>51.840119049999998</v>
      </c>
      <c r="E22" s="701">
        <v>0</v>
      </c>
      <c r="F22" s="702">
        <f t="shared" si="0"/>
        <v>175.08669681000001</v>
      </c>
      <c r="I22" s="618"/>
      <c r="J22" s="618"/>
    </row>
    <row r="23" spans="2:10" ht="20.100000000000001" customHeight="1">
      <c r="B23" s="123" t="s">
        <v>46</v>
      </c>
      <c r="C23" s="703">
        <v>132.73476300999999</v>
      </c>
      <c r="D23" s="703">
        <v>24.54154187</v>
      </c>
      <c r="E23" s="703">
        <v>0</v>
      </c>
      <c r="F23" s="702">
        <f t="shared" si="0"/>
        <v>157.27630488</v>
      </c>
      <c r="I23" s="618"/>
      <c r="J23" s="618"/>
    </row>
    <row r="24" spans="2:10" ht="20.100000000000001" customHeight="1">
      <c r="B24" s="104" t="s">
        <v>47</v>
      </c>
      <c r="C24" s="701">
        <v>114.26555236000002</v>
      </c>
      <c r="D24" s="701">
        <v>18.060197710000001</v>
      </c>
      <c r="E24" s="701">
        <v>0</v>
      </c>
      <c r="F24" s="702">
        <f t="shared" si="0"/>
        <v>132.32575007000003</v>
      </c>
      <c r="I24" s="618"/>
      <c r="J24" s="618"/>
    </row>
    <row r="25" spans="2:10" ht="20.100000000000001" customHeight="1">
      <c r="B25" s="123" t="s">
        <v>48</v>
      </c>
      <c r="C25" s="703">
        <v>42.904187690000001</v>
      </c>
      <c r="D25" s="703">
        <v>12.264238390000001</v>
      </c>
      <c r="E25" s="703">
        <v>0</v>
      </c>
      <c r="F25" s="702">
        <f t="shared" si="0"/>
        <v>55.168426080000003</v>
      </c>
      <c r="I25" s="618"/>
      <c r="J25" s="618"/>
    </row>
    <row r="26" spans="2:10" ht="20.100000000000001" customHeight="1">
      <c r="B26" s="104" t="s">
        <v>49</v>
      </c>
      <c r="C26" s="701">
        <v>27.720486609999998</v>
      </c>
      <c r="D26" s="701">
        <v>8.3327010000000001</v>
      </c>
      <c r="E26" s="701">
        <v>0</v>
      </c>
      <c r="F26" s="702">
        <f t="shared" si="0"/>
        <v>36.053187609999995</v>
      </c>
      <c r="I26" s="618"/>
      <c r="J26" s="618"/>
    </row>
    <row r="27" spans="2:10" ht="20.100000000000001" customHeight="1">
      <c r="B27" s="123" t="s">
        <v>50</v>
      </c>
      <c r="C27" s="703">
        <v>78.207766879999994</v>
      </c>
      <c r="D27" s="703">
        <v>23.78537</v>
      </c>
      <c r="E27" s="703">
        <v>0</v>
      </c>
      <c r="F27" s="702">
        <f t="shared" si="0"/>
        <v>101.99313687999999</v>
      </c>
      <c r="I27" s="618"/>
      <c r="J27" s="618"/>
    </row>
    <row r="28" spans="2:10" ht="20.100000000000001" customHeight="1">
      <c r="B28" s="104" t="s">
        <v>51</v>
      </c>
      <c r="C28" s="701">
        <v>138.64668631999999</v>
      </c>
      <c r="D28" s="701">
        <v>61.111172759999995</v>
      </c>
      <c r="E28" s="701">
        <v>0</v>
      </c>
      <c r="F28" s="702">
        <f t="shared" si="0"/>
        <v>199.75785907999997</v>
      </c>
      <c r="I28" s="618"/>
      <c r="J28" s="618"/>
    </row>
    <row r="29" spans="2:10" ht="20.100000000000001" customHeight="1">
      <c r="B29" s="123" t="s">
        <v>52</v>
      </c>
      <c r="C29" s="703">
        <v>43.434076950000005</v>
      </c>
      <c r="D29" s="703">
        <v>16.317885307000001</v>
      </c>
      <c r="E29" s="703">
        <v>0</v>
      </c>
      <c r="F29" s="702">
        <f t="shared" si="0"/>
        <v>59.751962257000002</v>
      </c>
      <c r="I29" s="618"/>
      <c r="J29" s="618"/>
    </row>
    <row r="30" spans="2:10" ht="20.100000000000001" customHeight="1">
      <c r="B30" s="104" t="s">
        <v>53</v>
      </c>
      <c r="C30" s="701">
        <v>96.222083979999979</v>
      </c>
      <c r="D30" s="701">
        <v>21.08558326</v>
      </c>
      <c r="E30" s="701">
        <v>0</v>
      </c>
      <c r="F30" s="702">
        <f t="shared" si="0"/>
        <v>117.30766723999997</v>
      </c>
      <c r="I30" s="618"/>
      <c r="J30" s="618"/>
    </row>
    <row r="31" spans="2:10" ht="20.100000000000001" customHeight="1">
      <c r="B31" s="123" t="s">
        <v>54</v>
      </c>
      <c r="C31" s="703">
        <v>59.11615682</v>
      </c>
      <c r="D31" s="703">
        <v>15.148799</v>
      </c>
      <c r="E31" s="703">
        <v>0</v>
      </c>
      <c r="F31" s="702">
        <f t="shared" si="0"/>
        <v>74.264955819999997</v>
      </c>
      <c r="I31" s="618"/>
      <c r="J31" s="618"/>
    </row>
    <row r="32" spans="2:10" ht="20.100000000000001" customHeight="1">
      <c r="B32" s="104" t="s">
        <v>55</v>
      </c>
      <c r="C32" s="701">
        <v>22.974601399999994</v>
      </c>
      <c r="D32" s="701">
        <v>4.4692001399999999</v>
      </c>
      <c r="E32" s="701">
        <v>0</v>
      </c>
      <c r="F32" s="702">
        <f t="shared" si="0"/>
        <v>27.443801539999995</v>
      </c>
      <c r="I32" s="618"/>
      <c r="J32" s="618"/>
    </row>
    <row r="33" spans="2:10" ht="20.100000000000001" customHeight="1">
      <c r="B33" s="123" t="s">
        <v>56</v>
      </c>
      <c r="C33" s="703">
        <v>178.06737258999999</v>
      </c>
      <c r="D33" s="703">
        <v>36.8695655</v>
      </c>
      <c r="E33" s="703">
        <v>0</v>
      </c>
      <c r="F33" s="702">
        <f t="shared" si="0"/>
        <v>214.93693808999998</v>
      </c>
      <c r="I33" s="66"/>
      <c r="J33" s="618"/>
    </row>
    <row r="34" spans="2:10" ht="20.100000000000001" customHeight="1">
      <c r="B34" s="104" t="s">
        <v>57</v>
      </c>
      <c r="C34" s="701">
        <v>130.66134169999998</v>
      </c>
      <c r="D34" s="701">
        <v>32.511061869999999</v>
      </c>
      <c r="E34" s="701">
        <v>0</v>
      </c>
      <c r="F34" s="702">
        <f t="shared" si="0"/>
        <v>163.17240356999997</v>
      </c>
      <c r="I34" s="618"/>
      <c r="J34" s="618"/>
    </row>
    <row r="35" spans="2:10" ht="20.100000000000001" customHeight="1">
      <c r="B35" s="123" t="s">
        <v>58</v>
      </c>
      <c r="C35" s="703">
        <v>75.549407560000006</v>
      </c>
      <c r="D35" s="703">
        <v>18.69497239</v>
      </c>
      <c r="E35" s="703">
        <v>0</v>
      </c>
      <c r="F35" s="702">
        <f t="shared" si="0"/>
        <v>94.24437995000001</v>
      </c>
      <c r="I35" s="618"/>
      <c r="J35" s="618"/>
    </row>
    <row r="36" spans="2:10" ht="20.100000000000001" hidden="1" customHeight="1" thickBot="1">
      <c r="B36" s="104" t="s">
        <v>424</v>
      </c>
      <c r="C36" s="701">
        <v>0</v>
      </c>
      <c r="D36" s="701">
        <v>0</v>
      </c>
      <c r="E36" s="701">
        <v>0</v>
      </c>
      <c r="F36" s="702">
        <f>SUM(C36:E36)</f>
        <v>0</v>
      </c>
      <c r="I36" s="618"/>
      <c r="J36" s="618"/>
    </row>
    <row r="37" spans="2:10" ht="20.100000000000001" customHeight="1">
      <c r="B37" s="704" t="s">
        <v>4</v>
      </c>
      <c r="C37" s="702">
        <f>SUM(C4:C36)</f>
        <v>3062.9066206299967</v>
      </c>
      <c r="D37" s="702">
        <f>SUM(D4:D36)</f>
        <v>725.10582721402682</v>
      </c>
      <c r="E37" s="702">
        <f>SUM(E4:E36)</f>
        <v>0</v>
      </c>
      <c r="F37" s="702">
        <f>SUM(F4:F36)</f>
        <v>3788.0124478440225</v>
      </c>
      <c r="I37" s="203"/>
    </row>
    <row r="38" spans="2:10" s="60" customFormat="1" ht="15.75" customHeight="1">
      <c r="B38" s="1351" t="s">
        <v>425</v>
      </c>
      <c r="C38" s="1351"/>
      <c r="D38" s="1351"/>
      <c r="E38" s="1351"/>
      <c r="F38" s="1098"/>
      <c r="I38" s="619"/>
    </row>
    <row r="39" spans="2:10">
      <c r="F39" s="620"/>
    </row>
    <row r="44" spans="2:10">
      <c r="B44" s="32"/>
    </row>
  </sheetData>
  <sheetProtection algorithmName="SHA-512" hashValue="h1hXSEP800vCmJdNqumJhis2dazZ+P5P2DNHgAqF8vyu6uUuWctBvMz++NOdYOzE8kLgJVOGphvWoCTv8GHasg==" saltValue="3MPBQtAX/WC4RiSn2GnVWA==" spinCount="100000" sheet="1" objects="1" scenarios="1"/>
  <mergeCells count="2">
    <mergeCell ref="B2:F2"/>
    <mergeCell ref="B38:F38"/>
  </mergeCells>
  <printOptions horizontalCentered="1"/>
  <pageMargins left="0.39370078740157483" right="0.39370078740157483" top="0.59055118110236227" bottom="0.59055118110236227" header="0.39370078740157483" footer="0.39370078740157483"/>
  <pageSetup paperSize="125" orientation="portrait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C11"/>
  <sheetViews>
    <sheetView showZeros="0" workbookViewId="0"/>
  </sheetViews>
  <sheetFormatPr baseColWidth="10" defaultRowHeight="12.75"/>
  <cols>
    <col min="1" max="1" width="4.5703125" style="143" customWidth="1"/>
    <col min="2" max="2" width="21.85546875" style="143" customWidth="1"/>
    <col min="3" max="3" width="56.42578125" style="143" customWidth="1"/>
    <col min="4" max="16384" width="11.42578125" style="143"/>
  </cols>
  <sheetData>
    <row r="1" spans="2:3" ht="13.5" thickBot="1"/>
    <row r="2" spans="2:3" ht="27.75" customHeight="1" thickBot="1">
      <c r="B2" s="1259" t="s">
        <v>426</v>
      </c>
      <c r="C2" s="1260"/>
    </row>
    <row r="3" spans="2:3" ht="18.75" customHeight="1" thickBot="1">
      <c r="B3" s="617" t="s">
        <v>427</v>
      </c>
      <c r="C3" s="617" t="s">
        <v>428</v>
      </c>
    </row>
    <row r="4" spans="2:3" ht="18.75" customHeight="1">
      <c r="B4" s="621" t="s">
        <v>429</v>
      </c>
      <c r="C4" s="1352" t="s">
        <v>430</v>
      </c>
    </row>
    <row r="5" spans="2:3" ht="18.75" customHeight="1">
      <c r="B5" s="622" t="s">
        <v>431</v>
      </c>
      <c r="C5" s="1352"/>
    </row>
    <row r="6" spans="2:3" ht="18.75" customHeight="1">
      <c r="B6" s="621" t="s">
        <v>431</v>
      </c>
      <c r="C6" s="1353" t="s">
        <v>432</v>
      </c>
    </row>
    <row r="7" spans="2:3" ht="18.75" customHeight="1">
      <c r="B7" s="622" t="s">
        <v>433</v>
      </c>
      <c r="C7" s="1353"/>
    </row>
    <row r="8" spans="2:3" ht="18.75" customHeight="1">
      <c r="B8" s="621" t="s">
        <v>433</v>
      </c>
      <c r="C8" s="1352" t="s">
        <v>434</v>
      </c>
    </row>
    <row r="9" spans="2:3" ht="18.75" customHeight="1">
      <c r="B9" s="622" t="s">
        <v>435</v>
      </c>
      <c r="C9" s="1352"/>
    </row>
    <row r="10" spans="2:3" ht="18.75" customHeight="1">
      <c r="B10" s="621" t="s">
        <v>435</v>
      </c>
      <c r="C10" s="1353" t="s">
        <v>436</v>
      </c>
    </row>
    <row r="11" spans="2:3" ht="18.75" customHeight="1">
      <c r="B11" s="622" t="s">
        <v>437</v>
      </c>
      <c r="C11" s="1353"/>
    </row>
  </sheetData>
  <mergeCells count="5">
    <mergeCell ref="B2:C2"/>
    <mergeCell ref="C4:C5"/>
    <mergeCell ref="C6:C7"/>
    <mergeCell ref="C8:C9"/>
    <mergeCell ref="C10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102</vt:i4>
      </vt:variant>
      <vt:variant>
        <vt:lpstr>Rangos con nombre</vt:lpstr>
      </vt:variant>
      <vt:variant>
        <vt:i4>85</vt:i4>
      </vt:variant>
    </vt:vector>
  </HeadingPairs>
  <TitlesOfParts>
    <vt:vector size="187" baseType="lpstr">
      <vt:lpstr>gi_1</vt:lpstr>
      <vt:lpstr>gi_2</vt:lpstr>
      <vt:lpstr>gi_3</vt:lpstr>
      <vt:lpstr>gi_4</vt:lpstr>
      <vt:lpstr>gi_5</vt:lpstr>
      <vt:lpstr>gi_6</vt:lpstr>
      <vt:lpstr>gi_7</vt:lpstr>
      <vt:lpstr>gi_8</vt:lpstr>
      <vt:lpstr>1.1</vt:lpstr>
      <vt:lpstr>1.2</vt:lpstr>
      <vt:lpstr>g1.1</vt:lpstr>
      <vt:lpstr>g1.2</vt:lpstr>
      <vt:lpstr>g1.3</vt:lpstr>
      <vt:lpstr>1.3</vt:lpstr>
      <vt:lpstr>1.4</vt:lpstr>
      <vt:lpstr>g1.4</vt:lpstr>
      <vt:lpstr>1.5</vt:lpstr>
      <vt:lpstr>1.6</vt:lpstr>
      <vt:lpstr>1.7</vt:lpstr>
      <vt:lpstr>1.8</vt:lpstr>
      <vt:lpstr>g1.5</vt:lpstr>
      <vt:lpstr>g1.6</vt:lpstr>
      <vt:lpstr>1.9</vt:lpstr>
      <vt:lpstr>1.10</vt:lpstr>
      <vt:lpstr>1.11</vt:lpstr>
      <vt:lpstr>g1.7</vt:lpstr>
      <vt:lpstr>1.12</vt:lpstr>
      <vt:lpstr>1.13</vt:lpstr>
      <vt:lpstr>1.14</vt:lpstr>
      <vt:lpstr>1.15</vt:lpstr>
      <vt:lpstr>2</vt:lpstr>
      <vt:lpstr>g2.1</vt:lpstr>
      <vt:lpstr>2.1</vt:lpstr>
      <vt:lpstr>g2.2</vt:lpstr>
      <vt:lpstr>2.2</vt:lpstr>
      <vt:lpstr>2.3</vt:lpstr>
      <vt:lpstr>g2.3</vt:lpstr>
      <vt:lpstr>2.4</vt:lpstr>
      <vt:lpstr>2.5</vt:lpstr>
      <vt:lpstr>g2.4</vt:lpstr>
      <vt:lpstr>g2.5</vt:lpstr>
      <vt:lpstr>2.6</vt:lpstr>
      <vt:lpstr>2.7</vt:lpstr>
      <vt:lpstr>2.8</vt:lpstr>
      <vt:lpstr>2.9</vt:lpstr>
      <vt:lpstr>2.10</vt:lpstr>
      <vt:lpstr>2.11</vt:lpstr>
      <vt:lpstr>g2.6</vt:lpstr>
      <vt:lpstr>g2.7</vt:lpstr>
      <vt:lpstr>g2.8</vt:lpstr>
      <vt:lpstr>g2.9</vt:lpstr>
      <vt:lpstr>g2.10</vt:lpstr>
      <vt:lpstr>g2.11</vt:lpstr>
      <vt:lpstr>g3.1</vt:lpstr>
      <vt:lpstr>3.1</vt:lpstr>
      <vt:lpstr>3.2</vt:lpstr>
      <vt:lpstr>3.3</vt:lpstr>
      <vt:lpstr>3.4</vt:lpstr>
      <vt:lpstr>g3.2</vt:lpstr>
      <vt:lpstr>3.5</vt:lpstr>
      <vt:lpstr>g3.3</vt:lpstr>
      <vt:lpstr>3.6</vt:lpstr>
      <vt:lpstr>3.7</vt:lpstr>
      <vt:lpstr>3.8</vt:lpstr>
      <vt:lpstr> g3.4</vt:lpstr>
      <vt:lpstr>3.9</vt:lpstr>
      <vt:lpstr>3.10</vt:lpstr>
      <vt:lpstr>g3.5</vt:lpstr>
      <vt:lpstr>3.11</vt:lpstr>
      <vt:lpstr>3.12</vt:lpstr>
      <vt:lpstr>g3.6</vt:lpstr>
      <vt:lpstr>g3.7</vt:lpstr>
      <vt:lpstr>3.13</vt:lpstr>
      <vt:lpstr>3.14</vt:lpstr>
      <vt:lpstr>3.15</vt:lpstr>
      <vt:lpstr>3.16</vt:lpstr>
      <vt:lpstr> g3.8</vt:lpstr>
      <vt:lpstr>3.17</vt:lpstr>
      <vt:lpstr>3.18</vt:lpstr>
      <vt:lpstr>g3.9</vt:lpstr>
      <vt:lpstr>3.19</vt:lpstr>
      <vt:lpstr>3.20</vt:lpstr>
      <vt:lpstr>4.1</vt:lpstr>
      <vt:lpstr>tg4.1 4.2</vt:lpstr>
      <vt:lpstr>g4.1</vt:lpstr>
      <vt:lpstr>g4.2</vt:lpstr>
      <vt:lpstr>tg4.3</vt:lpstr>
      <vt:lpstr>g4.3</vt:lpstr>
      <vt:lpstr>5.1</vt:lpstr>
      <vt:lpstr>g5.2</vt:lpstr>
      <vt:lpstr>5.2</vt:lpstr>
      <vt:lpstr>5.3</vt:lpstr>
      <vt:lpstr>5.4</vt:lpstr>
      <vt:lpstr>5.5</vt:lpstr>
      <vt:lpstr>g5.1</vt:lpstr>
      <vt:lpstr>g5.3</vt:lpstr>
      <vt:lpstr>Gráf Ejercido_2014</vt:lpstr>
      <vt:lpstr>5.6</vt:lpstr>
      <vt:lpstr>5.7</vt:lpstr>
      <vt:lpstr>5.8</vt:lpstr>
      <vt:lpstr>resumen</vt:lpstr>
      <vt:lpstr>Hoja3</vt:lpstr>
      <vt:lpstr>' g3.4'!Área_de_impresión</vt:lpstr>
      <vt:lpstr>' g3.8'!Área_de_impresión</vt:lpstr>
      <vt:lpstr>'1.10'!Área_de_impresión</vt:lpstr>
      <vt:lpstr>'1.11'!Área_de_impresión</vt:lpstr>
      <vt:lpstr>'1.12'!Área_de_impresión</vt:lpstr>
      <vt:lpstr>'1.2'!Área_de_impresión</vt:lpstr>
      <vt:lpstr>'1.3'!Área_de_impresión</vt:lpstr>
      <vt:lpstr>'1.5'!Área_de_impresión</vt:lpstr>
      <vt:lpstr>'1.6'!Área_de_impresión</vt:lpstr>
      <vt:lpstr>'1.7'!Área_de_impresión</vt:lpstr>
      <vt:lpstr>'1.8'!Área_de_impresión</vt:lpstr>
      <vt:lpstr>'1.9'!Área_de_impresión</vt:lpstr>
      <vt:lpstr>'2.1'!Área_de_impresión</vt:lpstr>
      <vt:lpstr>'2.10'!Área_de_impresión</vt:lpstr>
      <vt:lpstr>'2.11'!Área_de_impresión</vt:lpstr>
      <vt:lpstr>'2.2'!Área_de_impresión</vt:lpstr>
      <vt:lpstr>'2.3'!Área_de_impresión</vt:lpstr>
      <vt:lpstr>'2.4'!Área_de_impresión</vt:lpstr>
      <vt:lpstr>'2.6'!Área_de_impresión</vt:lpstr>
      <vt:lpstr>'2.7'!Área_de_impresión</vt:lpstr>
      <vt:lpstr>'2.9'!Área_de_impresión</vt:lpstr>
      <vt:lpstr>'3.1'!Área_de_impresión</vt:lpstr>
      <vt:lpstr>'3.11'!Área_de_impresión</vt:lpstr>
      <vt:lpstr>'3.12'!Área_de_impresión</vt:lpstr>
      <vt:lpstr>'3.13'!Área_de_impresión</vt:lpstr>
      <vt:lpstr>'3.14'!Área_de_impresión</vt:lpstr>
      <vt:lpstr>'3.15'!Área_de_impresión</vt:lpstr>
      <vt:lpstr>'3.16'!Área_de_impresión</vt:lpstr>
      <vt:lpstr>'3.18'!Área_de_impresión</vt:lpstr>
      <vt:lpstr>'3.19'!Área_de_impresión</vt:lpstr>
      <vt:lpstr>'3.2'!Área_de_impresión</vt:lpstr>
      <vt:lpstr>'3.20'!Área_de_impresión</vt:lpstr>
      <vt:lpstr>'3.3'!Área_de_impresión</vt:lpstr>
      <vt:lpstr>'3.4'!Área_de_impresión</vt:lpstr>
      <vt:lpstr>'3.5'!Área_de_impresión</vt:lpstr>
      <vt:lpstr>'3.7'!Área_de_impresión</vt:lpstr>
      <vt:lpstr>'3.8'!Área_de_impresión</vt:lpstr>
      <vt:lpstr>'4.1'!Área_de_impresión</vt:lpstr>
      <vt:lpstr>'5.1'!Área_de_impresión</vt:lpstr>
      <vt:lpstr>'5.2'!Área_de_impresión</vt:lpstr>
      <vt:lpstr>'5.3'!Área_de_impresión</vt:lpstr>
      <vt:lpstr>'5.4'!Área_de_impresión</vt:lpstr>
      <vt:lpstr>'5.5'!Área_de_impresión</vt:lpstr>
      <vt:lpstr>'5.6'!Área_de_impresión</vt:lpstr>
      <vt:lpstr>'5.7'!Área_de_impresión</vt:lpstr>
      <vt:lpstr>'5.8'!Área_de_impresión</vt:lpstr>
      <vt:lpstr>g1.1!Área_de_impresión</vt:lpstr>
      <vt:lpstr>g1.2!Área_de_impresión</vt:lpstr>
      <vt:lpstr>g1.3!Área_de_impresión</vt:lpstr>
      <vt:lpstr>g1.4!Área_de_impresión</vt:lpstr>
      <vt:lpstr>g1.5!Área_de_impresión</vt:lpstr>
      <vt:lpstr>g1.6!Área_de_impresión</vt:lpstr>
      <vt:lpstr>g1.7!Área_de_impresión</vt:lpstr>
      <vt:lpstr>g2.1!Área_de_impresión</vt:lpstr>
      <vt:lpstr>g2.10!Área_de_impresión</vt:lpstr>
      <vt:lpstr>g2.11!Área_de_impresión</vt:lpstr>
      <vt:lpstr>g2.2!Área_de_impresión</vt:lpstr>
      <vt:lpstr>g2.4!Área_de_impresión</vt:lpstr>
      <vt:lpstr>g2.5!Área_de_impresión</vt:lpstr>
      <vt:lpstr>g2.6!Área_de_impresión</vt:lpstr>
      <vt:lpstr>g2.7!Área_de_impresión</vt:lpstr>
      <vt:lpstr>g2.8!Área_de_impresión</vt:lpstr>
      <vt:lpstr>g2.9!Área_de_impresión</vt:lpstr>
      <vt:lpstr>g3.1!Área_de_impresión</vt:lpstr>
      <vt:lpstr>g3.2!Área_de_impresión</vt:lpstr>
      <vt:lpstr>g3.3!Área_de_impresión</vt:lpstr>
      <vt:lpstr>g3.5!Área_de_impresión</vt:lpstr>
      <vt:lpstr>g3.6!Área_de_impresión</vt:lpstr>
      <vt:lpstr>g3.7!Área_de_impresión</vt:lpstr>
      <vt:lpstr>g3.9!Área_de_impresión</vt:lpstr>
      <vt:lpstr>g4.1!Área_de_impresión</vt:lpstr>
      <vt:lpstr>g5.1!Área_de_impresión</vt:lpstr>
      <vt:lpstr>g5.2!Área_de_impresión</vt:lpstr>
      <vt:lpstr>g5.3!Área_de_impresión</vt:lpstr>
      <vt:lpstr>gi_1!Área_de_impresión</vt:lpstr>
      <vt:lpstr>gi_2!Área_de_impresión</vt:lpstr>
      <vt:lpstr>gi_3!Área_de_impresión</vt:lpstr>
      <vt:lpstr>gi_4!Área_de_impresión</vt:lpstr>
      <vt:lpstr>gi_5!Área_de_impresión</vt:lpstr>
      <vt:lpstr>gi_6!Área_de_impresión</vt:lpstr>
      <vt:lpstr>gi_7!Área_de_impresión</vt:lpstr>
      <vt:lpstr>gi_8!Área_de_impresión</vt:lpstr>
      <vt:lpstr>'Gráf Ejercido_2014'!Área_de_impresión</vt:lpstr>
      <vt:lpstr>resumen!Área_de_impresión</vt:lpstr>
      <vt:lpstr>'Gráf Ejercido_2014'!Títulos_a_imprimir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2016-01-29T02:12:41Z</dcterms:modified>
</cp:coreProperties>
</file>